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49D42A8D-16C0-4401-B363-033419B52A81}" xr6:coauthVersionLast="47" xr6:coauthVersionMax="47" xr10:uidLastSave="{00000000-0000-0000-0000-000000000000}"/>
  <bookViews>
    <workbookView xWindow="9390" yWindow="600" windowWidth="18960" windowHeight="14925" tabRatio="601" xr2:uid="{00000000-000D-0000-FFFF-FFFF00000000}"/>
  </bookViews>
  <sheets>
    <sheet name="Приложение 1" sheetId="7" r:id="rId1"/>
    <sheet name="Лист2" sheetId="9" r:id="rId2"/>
    <sheet name="Лист1" sheetId="8" r:id="rId3"/>
  </sheets>
  <definedNames>
    <definedName name="_bookmark3" localSheetId="1">Лист2!$D$6</definedName>
    <definedName name="_xlnm.Print_Titles" localSheetId="0">'Приложение 1'!$27:$27</definedName>
    <definedName name="_xlnm.Print_Area" localSheetId="0">'Приложение 1'!$A$1:$AH$98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6" i="7" l="1"/>
  <c r="AC35" i="7" s="1"/>
  <c r="AH87" i="7" l="1"/>
  <c r="AG87" i="7"/>
  <c r="AF87" i="7"/>
  <c r="AE87" i="7"/>
  <c r="AD87" i="7"/>
  <c r="AC59" i="7"/>
  <c r="AD59" i="7" s="1"/>
  <c r="AE59" i="7" s="1"/>
  <c r="AF59" i="7" s="1"/>
  <c r="AG59" i="7" s="1"/>
  <c r="AD36" i="7"/>
  <c r="AB51" i="7"/>
  <c r="AH41" i="7"/>
  <c r="AG41" i="7"/>
  <c r="AF41" i="7"/>
  <c r="AE41" i="7"/>
  <c r="AH59" i="7" l="1"/>
  <c r="AH50" i="7"/>
  <c r="AG50" i="7"/>
  <c r="AF50" i="7"/>
  <c r="AE50" i="7"/>
  <c r="AD50" i="7"/>
  <c r="AD41" i="7" l="1"/>
  <c r="AD35" i="7"/>
  <c r="AE36" i="7"/>
  <c r="AE35" i="7" s="1"/>
  <c r="AE34" i="7" s="1"/>
  <c r="AF36" i="7"/>
  <c r="AF35" i="7" s="1"/>
  <c r="AG36" i="7"/>
  <c r="AG35" i="7" s="1"/>
  <c r="AH36" i="7"/>
  <c r="AH35" i="7" s="1"/>
  <c r="AB42" i="7"/>
  <c r="AC47" i="7"/>
  <c r="AC45" i="7" s="1"/>
  <c r="AC50" i="7"/>
  <c r="AC58" i="7"/>
  <c r="AC75" i="7"/>
  <c r="AC87" i="7"/>
  <c r="AC79" i="7"/>
  <c r="AD45" i="7"/>
  <c r="AD58" i="7"/>
  <c r="AD79" i="7"/>
  <c r="AE45" i="7"/>
  <c r="AE58" i="7"/>
  <c r="AE79" i="7"/>
  <c r="AF45" i="7"/>
  <c r="AF58" i="7"/>
  <c r="AF68" i="7"/>
  <c r="AF79" i="7"/>
  <c r="AG45" i="7"/>
  <c r="AG58" i="7"/>
  <c r="AG68" i="7"/>
  <c r="AG79" i="7"/>
  <c r="AH45" i="7"/>
  <c r="AH58" i="7"/>
  <c r="AH68" i="7"/>
  <c r="AH79" i="7"/>
  <c r="AB47" i="7"/>
  <c r="AB45" i="7" s="1"/>
  <c r="AB50" i="7"/>
  <c r="AB58" i="7"/>
  <c r="AB68" i="7"/>
  <c r="AB87" i="7"/>
  <c r="AB79" i="7"/>
  <c r="AC51" i="7"/>
  <c r="AD51" i="7"/>
  <c r="AE51" i="7"/>
  <c r="AF51" i="7"/>
  <c r="AG51" i="7"/>
  <c r="AH51" i="7"/>
  <c r="AB52" i="7"/>
  <c r="AC52" i="7" s="1"/>
  <c r="AD52" i="7" s="1"/>
  <c r="AE52" i="7" s="1"/>
  <c r="AF52" i="7" s="1"/>
  <c r="AG52" i="7" s="1"/>
  <c r="AH52" i="7" s="1"/>
  <c r="AD44" i="7"/>
  <c r="AB40" i="7"/>
  <c r="AD46" i="7"/>
  <c r="AE46" i="7"/>
  <c r="AF46" i="7"/>
  <c r="AG46" i="7"/>
  <c r="AH46" i="7"/>
  <c r="AB44" i="7"/>
  <c r="AE70" i="7"/>
  <c r="AF70" i="7" s="1"/>
  <c r="AG70" i="7" s="1"/>
  <c r="AH70" i="7" s="1"/>
  <c r="AE69" i="7"/>
  <c r="AF69" i="7" s="1"/>
  <c r="AG69" i="7" s="1"/>
  <c r="AH69" i="7" s="1"/>
  <c r="E9" i="8"/>
  <c r="F9" i="8"/>
  <c r="G9" i="8"/>
  <c r="K9" i="8"/>
  <c r="I8" i="8"/>
  <c r="O8" i="8" s="1"/>
  <c r="P8" i="8" s="1"/>
  <c r="K8" i="8"/>
  <c r="L8" i="8" s="1"/>
  <c r="AH103" i="7"/>
  <c r="AG103" i="7"/>
  <c r="AF103" i="7"/>
  <c r="AH104" i="7"/>
  <c r="AG104" i="7"/>
  <c r="AF104" i="7"/>
  <c r="AE104" i="7"/>
  <c r="AD104" i="7"/>
  <c r="AC104" i="7"/>
  <c r="AB46" i="7" l="1"/>
  <c r="AC46" i="7"/>
  <c r="AB36" i="7"/>
  <c r="AB35" i="7" s="1"/>
  <c r="AB34" i="7" s="1"/>
  <c r="AB41" i="7"/>
  <c r="I9" i="8"/>
  <c r="L9" i="8" s="1"/>
  <c r="AG57" i="7"/>
  <c r="AF57" i="7"/>
  <c r="AC34" i="7"/>
  <c r="AH34" i="7"/>
  <c r="AB57" i="7"/>
  <c r="AF34" i="7"/>
  <c r="AF28" i="7" s="1"/>
  <c r="AH57" i="7"/>
  <c r="AG34" i="7"/>
  <c r="AD34" i="7"/>
  <c r="AE68" i="7"/>
  <c r="AE57" i="7" s="1"/>
  <c r="AE28" i="7" s="1"/>
  <c r="AD68" i="7"/>
  <c r="AD57" i="7" s="1"/>
  <c r="AC68" i="7"/>
  <c r="AC57" i="7" s="1"/>
  <c r="AC28" i="7" l="1"/>
  <c r="AG28" i="7"/>
  <c r="AH28" i="7"/>
  <c r="AB28" i="7"/>
  <c r="AD28" i="7"/>
</calcChain>
</file>

<file path=xl/sharedStrings.xml><?xml version="1.0" encoding="utf-8"?>
<sst xmlns="http://schemas.openxmlformats.org/spreadsheetml/2006/main" count="600" uniqueCount="227">
  <si>
    <t>Гкал</t>
  </si>
  <si>
    <t>ед.</t>
  </si>
  <si>
    <t>тыс. руб.</t>
  </si>
  <si>
    <t>%</t>
  </si>
  <si>
    <t>Программа</t>
  </si>
  <si>
    <t>Подпрограмма</t>
  </si>
  <si>
    <t>Задача</t>
  </si>
  <si>
    <t>0</t>
  </si>
  <si>
    <t>6</t>
  </si>
  <si>
    <t>1</t>
  </si>
  <si>
    <t>2</t>
  </si>
  <si>
    <t>3</t>
  </si>
  <si>
    <t>4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</si>
  <si>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</si>
  <si>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</si>
  <si>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</si>
  <si>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КОСГУ</t>
  </si>
  <si>
    <t>15</t>
  </si>
  <si>
    <t>км</t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</si>
  <si>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</si>
  <si>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</si>
  <si>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</si>
  <si>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Характеристика муниципальной программы города Твери</t>
  </si>
  <si>
    <t xml:space="preserve">А.С. Беркутова </t>
  </si>
  <si>
    <t>ед</t>
  </si>
  <si>
    <t>32-19-43 (2854)</t>
  </si>
  <si>
    <t xml:space="preserve">Наименование товаров, работ, услуг                                                       </t>
  </si>
  <si>
    <t>Ед. измерения</t>
  </si>
  <si>
    <t>Количество</t>
  </si>
  <si>
    <t xml:space="preserve">Коммерческие предложения (руб./ед.изм.) 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</si>
  <si>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</si>
  <si>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</si>
  <si>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 xml:space="preserve">Потенциальный исполнитель
 № 1 вх.от 27.10.2022 
№ 174 
</t>
  </si>
  <si>
    <t xml:space="preserve">Потенциальный исполнитель               № 2 вх.от 25.10.2022 
№ 813
</t>
  </si>
  <si>
    <t xml:space="preserve">Потенциальный исполнитель              № 3 вх.от 28.10.2022 
№ 298         
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</si>
  <si>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</si>
  <si>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</si>
  <si>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</t>
    </r>
    <r>
      <rPr>
        <i/>
        <sz val="10"/>
        <color indexed="8"/>
        <rFont val="Times New Roman"/>
        <family val="1"/>
        <charset val="204"/>
      </rPr>
      <t>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</si>
  <si>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</si>
  <si>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</si>
  <si>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единицу, принятая Заказчиком (руб.)</t>
  </si>
  <si>
    <t>Н(М)ЦК,  принятая Заказчиком (руб.)</t>
  </si>
  <si>
    <t>Выполнение работ по развитию муниципальной геоинформационной системы тепловых сетей муниципального образования город Тверь</t>
  </si>
  <si>
    <t>шт.</t>
  </si>
  <si>
    <t>Итого</t>
  </si>
  <si>
    <t>Подготовлено:</t>
  </si>
  <si>
    <t>Главным специалистом отдела коммунальной инфраструктуры департамента жилищно-коммунального хозяйства, жилищной политики и строительства администрации города Беркутовой А.С. тел. 32-19-43</t>
  </si>
  <si>
    <t>2. Цель - цель муниципальной программы.</t>
  </si>
  <si>
    <t>3. Направление - направление муниципальной программы.</t>
  </si>
  <si>
    <t>5. Мероприятие (результат) - мероприятие муниципального проекта, комплекса процессных мероприятий.</t>
  </si>
  <si>
    <t>4.  Задача - задача муниципального проекта, комплекса процессных мероприятий.</t>
  </si>
  <si>
    <t>6. Показатель - показатель цели муниципальной программы, показатель задачи муниципального проекта, показатель задачи комплекса процессных мероприятий.</t>
  </si>
  <si>
    <t>7. Параметр мероприятия (результата) - показатель мероприятия структурного элемента муниципальной программы.</t>
  </si>
  <si>
    <t>Дополнительный аналитический код</t>
  </si>
  <si>
    <t>программа</t>
  </si>
  <si>
    <t>направление</t>
  </si>
  <si>
    <t xml:space="preserve">
программа
направление
тип структурного элемента</t>
  </si>
  <si>
    <t>структурный элемент (муниципальный проект, комплекс процессных мероприятий)</t>
  </si>
  <si>
    <t>задача муниципального проекта, комплекса процессных мероприятий</t>
  </si>
  <si>
    <t>мероприятие (результат)</t>
  </si>
  <si>
    <t>ответственный исполнитель, соисполнитель, участник муниципальной программы</t>
  </si>
  <si>
    <t>направление расходов (КЦСР 10 знаков)</t>
  </si>
  <si>
    <t>Код бюджетной классификации</t>
  </si>
  <si>
    <t>Код АИП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</si>
  <si>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</si>
  <si>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</si>
  <si>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>Муниципальная программа, всего</t>
  </si>
  <si>
    <t>Финансовый год, предшествующий году начала реализации муниципальной программы,
2025 год</t>
  </si>
  <si>
    <t>х</t>
  </si>
  <si>
    <r>
      <t xml:space="preserve">Задача 2  </t>
    </r>
    <r>
      <rPr>
        <sz val="10"/>
        <color rgb="FFFF000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</si>
  <si>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 xml:space="preserve">Показатель 1 </t>
    </r>
    <r>
      <rPr>
        <sz val="10"/>
        <color rgb="FFFF000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</si>
  <si>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 xml:space="preserve">Мероприятие 2.01 </t>
    </r>
    <r>
      <rPr>
        <sz val="10"/>
        <color rgb="FFFF000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</si>
  <si>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>Показатель 1</t>
    </r>
    <r>
      <rPr>
        <sz val="10"/>
        <color rgb="FFFF000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водоразбора».</t>
    </r>
  </si>
  <si>
    <r>
      <t>Показатель 2</t>
    </r>
    <r>
      <rPr>
        <sz val="10"/>
        <color rgb="FFFF000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</si>
  <si>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Административное мероприятие 2.02 </t>
    </r>
    <r>
      <rPr>
        <sz val="10"/>
        <color rgb="FFFF000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</si>
  <si>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t>балл</t>
  </si>
  <si>
    <t>«Коммунальное хозяйство города Твери»</t>
  </si>
  <si>
    <t>1. Муниципальная программа - муниципальная  программа города Твери «Коммунальное хозяйство города Твери»</t>
  </si>
  <si>
    <t xml:space="preserve"> Комплекс процессных мероприятий </t>
  </si>
  <si>
    <r>
      <t>Цель 1  «</t>
    </r>
    <r>
      <rPr>
        <sz val="11"/>
        <rFont val="Times New Roman"/>
        <family val="1"/>
        <charset val="204"/>
      </rPr>
      <t>Повышение качества и надежности жилищно-коммунальных услуг и условий проживания граждан на территории муниципального образования городской округ город Тверь»</t>
    </r>
  </si>
  <si>
    <t>00000</t>
  </si>
  <si>
    <t>99999</t>
  </si>
  <si>
    <t>06</t>
  </si>
  <si>
    <t>01</t>
  </si>
  <si>
    <t>-</t>
  </si>
  <si>
    <t>02</t>
  </si>
  <si>
    <t>03</t>
  </si>
  <si>
    <t>04</t>
  </si>
  <si>
    <t>20</t>
  </si>
  <si>
    <t>23</t>
  </si>
  <si>
    <t>14</t>
  </si>
  <si>
    <t>16</t>
  </si>
  <si>
    <t>17</t>
  </si>
  <si>
    <t>18</t>
  </si>
  <si>
    <t>19</t>
  </si>
  <si>
    <t>21</t>
  </si>
  <si>
    <t>22</t>
  </si>
  <si>
    <t>00</t>
  </si>
  <si>
    <t>И</t>
  </si>
  <si>
    <t>51541</t>
  </si>
  <si>
    <t>49</t>
  </si>
  <si>
    <t>А1542</t>
  </si>
  <si>
    <t>47</t>
  </si>
  <si>
    <t>S011L</t>
  </si>
  <si>
    <t>S0121</t>
  </si>
  <si>
    <t>40</t>
  </si>
  <si>
    <t>Муниципальные проекты:</t>
  </si>
  <si>
    <t>51542</t>
  </si>
  <si>
    <r>
      <t xml:space="preserve">Муниципальный проект «Строительство котельной «Затверецкая» (I-II этапы)», </t>
    </r>
    <r>
      <rPr>
        <i/>
        <sz val="11"/>
        <rFont val="Times New Roman"/>
        <family val="1"/>
        <charset val="204"/>
      </rPr>
      <t>не входящий в состав национальных проектов и реализуемый в рамках АИП Тверской области</t>
    </r>
    <r>
      <rPr>
        <sz val="11"/>
        <rFont val="Times New Roman"/>
        <family val="1"/>
        <charset val="204"/>
      </rPr>
      <t xml:space="preserve">
</t>
    </r>
  </si>
  <si>
    <r>
      <t xml:space="preserve">Муниципальный проект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детей. (в т.ч. ПИР)»,  </t>
    </r>
    <r>
      <rPr>
        <i/>
        <sz val="11"/>
        <rFont val="Times New Roman"/>
        <family val="1"/>
        <charset val="204"/>
      </rPr>
      <t xml:space="preserve">реализуемый в рамках государственных программ Тверской области </t>
    </r>
  </si>
  <si>
    <r>
      <t xml:space="preserve">Параметр 1 </t>
    </r>
    <r>
      <rPr>
        <sz val="11"/>
        <rFont val="Times New Roman"/>
        <family val="1"/>
        <charset val="204"/>
      </rPr>
      <t>«Количество разработанных проектно-сметных документаций для строительства объекта»</t>
    </r>
  </si>
  <si>
    <r>
      <t xml:space="preserve">Параметр 2  </t>
    </r>
    <r>
      <rPr>
        <sz val="11"/>
        <rFont val="Times New Roman"/>
        <family val="1"/>
        <charset val="204"/>
      </rPr>
      <t>«Количество построенных котельных»</t>
    </r>
  </si>
  <si>
    <r>
      <t xml:space="preserve">Параметр 1 </t>
    </r>
    <r>
      <rPr>
        <sz val="11"/>
        <rFont val="Times New Roman"/>
        <family val="1"/>
        <charset val="204"/>
      </rPr>
      <t>«Разработанная проектно-сметная документация для строительства объектов инженерной инфраструктуры»</t>
    </r>
  </si>
  <si>
    <r>
      <rPr>
        <b/>
        <sz val="11"/>
        <rFont val="Times New Roman"/>
        <family val="1"/>
        <charset val="204"/>
      </rPr>
      <t>Параметр 1</t>
    </r>
    <r>
      <rPr>
        <sz val="11"/>
        <rFont val="Times New Roman"/>
        <family val="1"/>
        <charset val="204"/>
      </rPr>
      <t xml:space="preserve"> «Протяженность тепловых сетей (по каналу), на которых проведен капитальный ремонт» </t>
    </r>
  </si>
  <si>
    <r>
      <t xml:space="preserve">Показатель 1 </t>
    </r>
    <r>
      <rPr>
        <sz val="11"/>
        <rFont val="Times New Roman"/>
        <family val="1"/>
        <charset val="204"/>
      </rPr>
      <t>«Процент муниципальных сетей города Твери от общей протяженности существующих сетей в городе Твери»</t>
    </r>
  </si>
  <si>
    <r>
      <t xml:space="preserve">Мероприятие 1.01 </t>
    </r>
    <r>
      <rPr>
        <sz val="11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</si>
  <si>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Параметр 1 </t>
    </r>
    <r>
      <rPr>
        <sz val="11"/>
        <rFont val="Times New Roman"/>
        <family val="1"/>
        <charset val="204"/>
      </rPr>
      <t xml:space="preserve"> «Количество выявленных  бесхозяйных объектов электро-, газо-, тепло, водоснабжения и водоотведения»</t>
    </r>
  </si>
  <si>
    <r>
      <t xml:space="preserve">Параметр 2 </t>
    </r>
    <r>
      <rPr>
        <sz val="11"/>
        <rFont val="Times New Roman"/>
        <family val="1"/>
        <charset val="204"/>
      </rPr>
      <t xml:space="preserve"> «Процент переданных на обслуживание в РСО бесхозяйных объектов электро-, газо-, тепло-, водоснабжения и водоотведения»</t>
    </r>
  </si>
  <si>
    <r>
      <t>Мероприятие 1.02 «</t>
    </r>
    <r>
      <rPr>
        <sz val="11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</si>
  <si>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Параметр 1 </t>
    </r>
    <r>
      <rPr>
        <sz val="11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</si>
  <si>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Параметр 1 </t>
    </r>
    <r>
      <rPr>
        <sz val="11"/>
        <rFont val="Times New Roman"/>
        <family val="1"/>
        <charset val="204"/>
      </rPr>
      <t xml:space="preserve"> «Протяженность отремонтированных бесхозяйных сетей теплоснабжения»</t>
    </r>
  </si>
  <si>
    <r>
      <t xml:space="preserve">Параметр 2 </t>
    </r>
    <r>
      <rPr>
        <sz val="11"/>
        <rFont val="Times New Roman"/>
        <family val="1"/>
        <charset val="204"/>
      </rPr>
      <t xml:space="preserve"> «Протяженность отремонтированных бесхозяйных сетей водоснабжения и водоотведения»</t>
    </r>
  </si>
  <si>
    <r>
      <t>Задача 2  «</t>
    </r>
    <r>
      <rPr>
        <sz val="11"/>
        <rFont val="Times New Roman"/>
        <family val="1"/>
        <charset val="204"/>
      </rPr>
      <t>Снижение количества отключений услуг тепло-, и  водоснабжения»</t>
    </r>
  </si>
  <si>
    <r>
      <t xml:space="preserve">Показатель 1 </t>
    </r>
    <r>
      <rPr>
        <sz val="11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</si>
  <si>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1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</si>
  <si>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Мероприятие 2.01  </t>
    </r>
    <r>
      <rPr>
        <sz val="11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</si>
  <si>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 xml:space="preserve">Параметр 1 </t>
    </r>
    <r>
      <rPr>
        <sz val="11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</si>
  <si>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Параметр 2 </t>
    </r>
    <r>
      <rPr>
        <sz val="11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</si>
  <si>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Параметр 3 </t>
    </r>
    <r>
      <rPr>
        <sz val="11"/>
        <rFont val="Times New Roman"/>
        <family val="1"/>
        <charset val="204"/>
      </rPr>
      <t>«Протяженность отремонтированных  муниципальных тепловых сетей»</t>
    </r>
  </si>
  <si>
    <r>
      <t xml:space="preserve">Мероприятие 2.02  </t>
    </r>
    <r>
      <rPr>
        <sz val="11"/>
        <rFont val="Times New Roman"/>
        <family val="1"/>
        <charset val="204"/>
      </rPr>
      <t xml:space="preserve"> «Устранение аварийных ситуаций на объектах жилищно-коммунального хозяйства»</t>
    </r>
  </si>
  <si>
    <r>
      <t xml:space="preserve">Параметр 1 </t>
    </r>
    <r>
      <rPr>
        <sz val="11"/>
        <rFont val="Times New Roman"/>
        <family val="1"/>
        <charset val="204"/>
      </rPr>
      <t xml:space="preserve">«Количество отремонтированных коммунальных объектов » </t>
    </r>
  </si>
  <si>
    <r>
      <t>Мероприятие 2.03   «</t>
    </r>
    <r>
      <rPr>
        <sz val="11"/>
        <rFont val="Times New Roman"/>
        <family val="1"/>
        <charset val="204"/>
      </rPr>
      <t>Изготовление проектной и сметной  документации на строительство, реконструкцию, ремонт объектов инженерной инфраструктуры города Твери</t>
    </r>
    <r>
      <rPr>
        <b/>
        <sz val="11"/>
        <rFont val="Times New Roman"/>
        <family val="1"/>
        <charset val="204"/>
      </rPr>
      <t>»</t>
    </r>
  </si>
  <si>
    <r>
      <rPr>
        <b/>
        <sz val="11"/>
        <rFont val="Times New Roman"/>
        <family val="1"/>
        <charset val="204"/>
      </rPr>
      <t xml:space="preserve">Параметр 1 </t>
    </r>
    <r>
      <rPr>
        <sz val="11"/>
        <rFont val="Times New Roman"/>
        <family val="1"/>
        <charset val="204"/>
      </rPr>
      <t>«Количество изготовленной проектно и (или) сметной  документации»</t>
    </r>
  </si>
  <si>
    <r>
      <t xml:space="preserve">Показатель 1 </t>
    </r>
    <r>
      <rPr>
        <sz val="11"/>
        <rFont val="Times New Roman"/>
        <family val="1"/>
        <charset val="204"/>
      </rPr>
      <t>«Согласование инвестиционных программ ресурсоснабжающих организаций»
1 - выполнено / 0 - не выполнено</t>
    </r>
  </si>
  <si>
    <r>
      <t xml:space="preserve">Мероприятие 4.02 </t>
    </r>
    <r>
      <rPr>
        <strike/>
        <sz val="11"/>
        <color rgb="FFFF000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2032 года»</t>
    </r>
  </si>
  <si>
    <r>
      <t>Параметр 1 «</t>
    </r>
    <r>
      <rPr>
        <strike/>
        <sz val="11"/>
        <color rgb="FFFF000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</si>
  <si>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Показатель 1 «</t>
    </r>
    <r>
      <rPr>
        <sz val="11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</si>
  <si>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2 «</t>
    </r>
    <r>
      <rPr>
        <sz val="11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</si>
  <si>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>Параметр 1 «</t>
    </r>
    <r>
      <rPr>
        <sz val="11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</si>
  <si>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 xml:space="preserve">Параметр 2 </t>
    </r>
    <r>
      <rPr>
        <sz val="11"/>
        <rFont val="Times New Roman"/>
        <family val="1"/>
        <charset val="204"/>
      </rPr>
      <t xml:space="preserve">«Количество  ресурсоснабжающих организаций  вошедших в фокусную группу, по которым проведет мониторинг» </t>
    </r>
  </si>
  <si>
    <r>
      <t xml:space="preserve">Показатель 1 </t>
    </r>
    <r>
      <rPr>
        <sz val="11"/>
        <rFont val="Times New Roman"/>
        <family val="1"/>
        <charset val="204"/>
      </rPr>
      <t>«Уровень износа объектов теплоснабжения  города Твери</t>
    </r>
    <r>
      <rPr>
        <b/>
        <sz val="11"/>
        <rFont val="Times New Roman"/>
        <family val="1"/>
        <charset val="204"/>
      </rPr>
      <t>»</t>
    </r>
  </si>
  <si>
    <r>
      <t xml:space="preserve">Показатель 2 </t>
    </r>
    <r>
      <rPr>
        <sz val="11"/>
        <rFont val="Times New Roman"/>
        <family val="1"/>
        <charset val="204"/>
      </rPr>
      <t>«Уровень износа объектов водоснабжения города Твери</t>
    </r>
    <r>
      <rPr>
        <b/>
        <sz val="11"/>
        <rFont val="Times New Roman"/>
        <family val="1"/>
        <charset val="204"/>
      </rPr>
      <t>»</t>
    </r>
  </si>
  <si>
    <r>
      <t xml:space="preserve">Показатель 3 </t>
    </r>
    <r>
      <rPr>
        <sz val="11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</si>
  <si>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1"/>
        <rFont val="Times New Roman"/>
        <family val="1"/>
        <charset val="204"/>
      </rPr>
      <t>«Доля населения, удовлетворенного жилищными и коммунальными услугами</t>
    </r>
    <r>
      <rPr>
        <b/>
        <sz val="11"/>
        <rFont val="Times New Roman"/>
        <family val="1"/>
        <charset val="204"/>
      </rPr>
      <t>»</t>
    </r>
  </si>
  <si>
    <r>
      <t>Параметр 1 «</t>
    </r>
    <r>
      <rPr>
        <sz val="11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образовани»</t>
    </r>
  </si>
  <si>
    <r>
      <t>Параметр 1 «</t>
    </r>
    <r>
      <rPr>
        <sz val="11"/>
        <rFont val="Times New Roman"/>
        <family val="1"/>
        <charset val="204"/>
      </rPr>
      <t>Количество актуализированных схем коммунального теплоснабжения муниципального образовани»</t>
    </r>
  </si>
  <si>
    <r>
      <rPr>
        <b/>
        <sz val="11"/>
        <rFont val="Times New Roman"/>
        <family val="1"/>
        <charset val="204"/>
      </rPr>
      <t>Параметр 1</t>
    </r>
    <r>
      <rPr>
        <sz val="11"/>
        <rFont val="Times New Roman"/>
        <family val="1"/>
        <charset val="204"/>
      </rPr>
      <t xml:space="preserve"> «Протяженность построенных и (или)  реконструированных объектов  водоснабжения и водоотведения»</t>
    </r>
  </si>
  <si>
    <r>
      <rPr>
        <b/>
        <sz val="11"/>
        <rFont val="Times New Roman"/>
        <family val="1"/>
        <charset val="204"/>
      </rPr>
      <t xml:space="preserve">Мероприятие 1.1 </t>
    </r>
    <r>
      <rPr>
        <sz val="11"/>
        <rFont val="Times New Roman"/>
        <family val="1"/>
        <charset val="204"/>
      </rPr>
      <t>«Строительство напорного трубопровода от КНС № 4А до дюкера через р. Тверцу диам. 600 мм, 1500 п.м.)»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</si>
  <si>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>«Количество отремонтированных объектов в текущем году»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</si>
  <si>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>«Количество построенных и (или) реконструированных объектов»</t>
    </r>
  </si>
  <si>
    <r>
      <t>Муниципальный проект «Модернизация коммунальной инфраструктуры города Твери»,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реализуемый в рамках регионального проекта «Модернизация коммунальной инфраструктуры Тверской области», входящего в состав национального проект «Инфраструктура для жизни».</t>
    </r>
    <r>
      <rPr>
        <sz val="11"/>
        <rFont val="Times New Roman"/>
        <family val="1"/>
        <charset val="204"/>
      </rPr>
      <t xml:space="preserve"> 
</t>
    </r>
    <r>
      <rPr>
        <b/>
        <sz val="11"/>
        <rFont val="Times New Roman"/>
        <family val="1"/>
        <charset val="204"/>
      </rPr>
      <t xml:space="preserve">
</t>
    </r>
  </si>
  <si>
    <r>
      <t xml:space="preserve">Задача 3 </t>
    </r>
    <r>
      <rPr>
        <sz val="11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</si>
  <si>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 xml:space="preserve">Задача 4   </t>
    </r>
    <r>
      <rPr>
        <sz val="11"/>
        <rFont val="Times New Roman"/>
        <family val="1"/>
        <charset val="204"/>
      </rPr>
      <t>«Актуализация схем теплоснабжения, водоснабжения и водоотведения муниципального образования город Тверь»</t>
    </r>
  </si>
  <si>
    <r>
      <t>Мероприятие 4.01 «</t>
    </r>
    <r>
      <rPr>
        <sz val="11"/>
        <rFont val="Times New Roman"/>
        <family val="1"/>
        <charset val="204"/>
      </rPr>
      <t>Актуализация схемы коммунального водоснабжения и водоотведения муниципального образования городского округа город Тверь»</t>
    </r>
  </si>
  <si>
    <r>
      <t>Мероприятие 4.02 «</t>
    </r>
    <r>
      <rPr>
        <sz val="11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2032 года»</t>
    </r>
  </si>
  <si>
    <t>06 1 И3 51541</t>
  </si>
  <si>
    <t>06 1 00 00000</t>
  </si>
  <si>
    <t>06 1 ИЗ 00000</t>
  </si>
  <si>
    <t>06 1 И3 51542</t>
  </si>
  <si>
    <t>06 1 И3 А1542</t>
  </si>
  <si>
    <r>
      <rPr>
        <b/>
        <sz val="11"/>
        <rFont val="Times New Roman"/>
        <family val="1"/>
        <charset val="204"/>
      </rPr>
      <t xml:space="preserve">Задача 1 </t>
    </r>
    <r>
      <rPr>
        <sz val="11"/>
        <rFont val="Times New Roman"/>
        <family val="1"/>
        <charset val="204"/>
      </rPr>
      <t xml:space="preserve">«Обеспечение бесперебойной подачи коммунальных услуг по отоплению и горячему водоснабжению» </t>
    </r>
  </si>
  <si>
    <t>06 2 00 00000</t>
  </si>
  <si>
    <t>06 2 01 00000</t>
  </si>
  <si>
    <t>06 2 01 S011L</t>
  </si>
  <si>
    <t>06 2 02 00000</t>
  </si>
  <si>
    <r>
      <t xml:space="preserve">Параметр 2 </t>
    </r>
    <r>
      <rPr>
        <sz val="11"/>
        <rFont val="Times New Roman"/>
        <family val="1"/>
        <charset val="204"/>
      </rPr>
      <t>«Степень выполнения строительно-монтажных работ на объектах»</t>
    </r>
  </si>
  <si>
    <r>
      <t xml:space="preserve">Задача 1 </t>
    </r>
    <r>
      <rPr>
        <sz val="11"/>
        <rFont val="Times New Roman"/>
        <family val="1"/>
        <charset val="204"/>
      </rPr>
      <t>«Повышение надежности и эффективности функционирования объектов коммунального хозяйства не переданных на обслуживание ресурсоснабжающим организациям»</t>
    </r>
  </si>
  <si>
    <t>06 4 00 00000</t>
  </si>
  <si>
    <t>06 4 01 00000</t>
  </si>
  <si>
    <t>06 4 01 99999</t>
  </si>
  <si>
    <t>06 4 02 00000</t>
  </si>
  <si>
    <t>06 4 02 99999</t>
  </si>
  <si>
    <t>06 4 03 00000</t>
  </si>
  <si>
    <t>06 4 03 99999</t>
  </si>
  <si>
    <t>06 4 04 00000</t>
  </si>
  <si>
    <t>06 4 04 99999</t>
  </si>
  <si>
    <t>06 0 00 000</t>
  </si>
  <si>
    <t>06.2.02.S0121</t>
  </si>
  <si>
    <r>
      <rPr>
        <b/>
        <sz val="11"/>
        <rFont val="Times New Roman"/>
        <family val="1"/>
        <charset val="204"/>
      </rPr>
      <t>Задача 1</t>
    </r>
    <r>
      <rPr>
        <sz val="11"/>
        <rFont val="Times New Roman"/>
        <family val="1"/>
        <charset val="204"/>
      </rPr>
      <t xml:space="preserve">«Повышение качества и надежности  коммунальных услуг предоставляемых населению и объектам социальной сферы» </t>
    </r>
  </si>
  <si>
    <r>
      <rPr>
        <b/>
        <sz val="11"/>
        <rFont val="Times New Roman"/>
        <family val="1"/>
        <charset val="204"/>
      </rPr>
      <t>Мероприятие 2.1</t>
    </r>
    <r>
      <rPr>
        <sz val="11"/>
        <rFont val="Times New Roman"/>
        <family val="1"/>
        <charset val="204"/>
      </rPr>
      <t xml:space="preserve"> Обеспечение инженерной инфраструктурой земельных участков, подлежащих предоставлению для жилищного строительства семьям, имеющим трех и более детей</t>
    </r>
  </si>
  <si>
    <r>
      <rPr>
        <b/>
        <sz val="11"/>
        <rFont val="Times New Roman"/>
        <family val="1"/>
        <charset val="204"/>
      </rPr>
      <t xml:space="preserve">Мероприятие 1.1 </t>
    </r>
    <r>
      <rPr>
        <sz val="11"/>
        <rFont val="Times New Roman"/>
        <family val="1"/>
        <charset val="204"/>
      </rPr>
      <t>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 (в т.ч.ПИР)»  за счет собственных средств бюджета города  (в части выполнения условий предоставления субсидии из областного бюджета)</t>
    </r>
  </si>
  <si>
    <t>Начальник Департамента ЖКХ и строительства</t>
  </si>
  <si>
    <t>Д.Н. Арестов</t>
  </si>
  <si>
    <t xml:space="preserve">Беркутова А.С. 
32-19-43
</t>
  </si>
  <si>
    <r>
      <rPr>
        <b/>
        <sz val="11"/>
        <rFont val="Times New Roman"/>
        <family val="1"/>
        <charset val="204"/>
      </rPr>
      <t>Мероприятие 1.1</t>
    </r>
    <r>
      <rPr>
        <sz val="11"/>
        <rFont val="Times New Roman"/>
        <family val="1"/>
        <charset val="204"/>
      </rPr>
      <t xml:space="preserve"> «Строительство котельной «Затверецкая» (I-II этапы)»</t>
    </r>
    <r>
      <rPr>
        <b/>
        <sz val="11"/>
        <rFont val="Times New Roman"/>
        <family val="1"/>
        <charset val="204"/>
      </rPr>
      <t xml:space="preserve">
</t>
    </r>
  </si>
  <si>
    <r>
      <t xml:space="preserve">Задача 1 </t>
    </r>
    <r>
      <rPr>
        <sz val="11"/>
        <rFont val="Times New Roman"/>
        <family val="1"/>
        <charset val="204"/>
      </rPr>
      <t xml:space="preserve"> «Создание условий для развития индивидуального жилищного строительства жилья для многодетных семей»</t>
    </r>
  </si>
  <si>
    <r>
      <t xml:space="preserve">Мероприятие 1.2 </t>
    </r>
    <r>
      <rPr>
        <sz val="11"/>
        <rFont val="Times New Roman"/>
        <family val="1"/>
        <charset val="204"/>
      </rPr>
      <t xml:space="preserve"> «Капитальный ремонт  распределительных тепловых сетей в рамках национального проекта "Инфраструктура для жизни» </t>
    </r>
  </si>
  <si>
    <r>
      <t xml:space="preserve">Показатель 1 </t>
    </r>
    <r>
      <rPr>
        <sz val="11"/>
        <rFont val="Times New Roman"/>
        <family val="1"/>
        <charset val="204"/>
      </rPr>
      <t>«Количество выделенных земельных участков для жилищного строительства многодетным (нарастающим итогом)»</t>
    </r>
  </si>
  <si>
    <r>
      <t xml:space="preserve">Мероприятие 1.03 </t>
    </r>
    <r>
      <rPr>
        <sz val="11"/>
        <rFont val="Times New Roman"/>
        <family val="1"/>
        <charset val="204"/>
      </rPr>
      <t>«Содержание и обслуживание бесхозяйных объектов теплоснабжения, водоснабжения и водоотведения»</t>
    </r>
  </si>
  <si>
    <r>
      <t xml:space="preserve">Мероприятие 3.01 </t>
    </r>
    <r>
      <rPr>
        <sz val="11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</t>
    </r>
  </si>
  <si>
    <r>
      <t xml:space="preserve">Параметр 1 </t>
    </r>
    <r>
      <rPr>
        <sz val="11"/>
        <rFont val="Times New Roman"/>
        <family val="1"/>
        <charset val="204"/>
      </rPr>
      <t>«Количество мониторингов»</t>
    </r>
  </si>
  <si>
    <t>2.3</t>
  </si>
  <si>
    <t>2.2</t>
  </si>
  <si>
    <t>2.1</t>
  </si>
  <si>
    <r>
      <t xml:space="preserve">Мероприятие 3.02 </t>
    </r>
    <r>
      <rPr>
        <sz val="11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
 1 - выполнено / 0 - не выполнено</t>
    </r>
  </si>
  <si>
    <t>всего</t>
  </si>
  <si>
    <t>Муниципальная программа «Коммунальное хозяйство города Твери» (всего), в том числе:</t>
  </si>
  <si>
    <t>742 901,7</t>
  </si>
  <si>
    <t>бюджет города Твери (всего), из них:</t>
  </si>
  <si>
    <t>654 362,9</t>
  </si>
  <si>
    <t>межбюджетные трансферты из бюджета Тверской области</t>
  </si>
  <si>
    <t>88 538,8</t>
  </si>
  <si>
    <t>Муниципальные проекты (всего), в том числе:</t>
  </si>
  <si>
    <t>75 863,0</t>
  </si>
  <si>
    <t>429 141,5</t>
  </si>
  <si>
    <t>дополнительные расходы за счет бюджета города Твери, относительно соглашения по предоставлению субсидии из федерального бюджета</t>
  </si>
  <si>
    <r>
      <t>Муниципальный проект «Модернизация коммунальной инфраструктуры города Твери»,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реализуемый в рамках регионального проекта «Модернизация коммунальной инфраструктуры Тверской области», входящего в состав национального проект «Инфраструктура для жизни».</t>
    </r>
  </si>
  <si>
    <t>46 849,8</t>
  </si>
  <si>
    <t>6 944,3</t>
  </si>
  <si>
    <t>38 547,3</t>
  </si>
  <si>
    <r>
      <t xml:space="preserve">Муниципальный проект «Строительство котельной «Затверецкая» (I-II этапы)», </t>
    </r>
    <r>
      <rPr>
        <i/>
        <sz val="9"/>
        <color theme="1"/>
        <rFont val="Times New Roman"/>
        <family val="1"/>
        <charset val="204"/>
      </rPr>
      <t>не входящий в состав национальных проектов и реализуемый в рамках АИП Тверской области</t>
    </r>
  </si>
  <si>
    <t>24 012,5</t>
  </si>
  <si>
    <t>80 236,3</t>
  </si>
  <si>
    <r>
      <t xml:space="preserve">Муниципальный проект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детей. (в т.ч. ПИР)»,  </t>
    </r>
    <r>
      <rPr>
        <i/>
        <sz val="9"/>
        <color theme="1"/>
        <rFont val="Times New Roman"/>
        <family val="1"/>
        <charset val="204"/>
      </rPr>
      <t xml:space="preserve">реализуемый в рамках государственных программ Тверской области </t>
    </r>
  </si>
  <si>
    <t>Комплекс процессных (всего), в том числе:</t>
  </si>
  <si>
    <t>225 221,4</t>
  </si>
  <si>
    <t>местный бюджет города Твери (всего), из них:</t>
  </si>
  <si>
    <t>№</t>
  </si>
  <si>
    <t>п/п</t>
  </si>
  <si>
    <t>Наименование муниципальной программы,</t>
  </si>
  <si>
    <t>структурного элемента / источник финансового обеспечения</t>
  </si>
  <si>
    <t>Объем финансового обеспечения по годам реализации, тыс. рублей</t>
  </si>
  <si>
    <t>4. Финансовое обеспечение муниципальной программы</t>
  </si>
  <si>
    <t>Приложение 
к муниципальной программе
«Коммунальное хозяйство города Твери»</t>
  </si>
  <si>
    <t>м3</t>
  </si>
  <si>
    <t>ед/год</t>
  </si>
  <si>
    <t>единица измерения (по Общероссийскому классификатору единиц измерения)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</si>
</sst>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#,##0.0"/>
    <numFmt numFmtId="166" formatCode="0.0"/>
    <numFmt numFmtId="167" formatCode="0.000"/>
    <numFmt numFmtId="168" formatCode="#,##0.0_р_."/>
    <numFmt numFmtId="169" formatCode="#,##0.0000"/>
  </numFmts>
  <fonts count="5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3"/>
      <name val="Times New Roman"/>
      <family val="1"/>
      <charset val="204"/>
    </font>
    <font>
      <b/>
      <sz val="10"/>
      <color theme="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trike/>
      <sz val="10"/>
      <color rgb="FFFF0000"/>
      <name val="Times New Roman"/>
      <family val="1"/>
      <charset val="204"/>
    </font>
    <font>
      <strike/>
      <sz val="11"/>
      <color rgb="FFFF0000"/>
      <name val="Calibri"/>
      <family val="2"/>
      <charset val="204"/>
      <scheme val="minor"/>
    </font>
    <font>
      <strike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3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trike/>
      <sz val="11"/>
      <color rgb="FFFF0000"/>
      <name val="Times New Roman"/>
      <family val="1"/>
      <charset val="204"/>
    </font>
    <font>
      <b/>
      <strike/>
      <sz val="11"/>
      <color rgb="FFFF000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trike/>
      <sz val="11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329">
    <xf numFmtId="0" fontId="0" fillId="0" borderId="0" xfId="0"/>
    <xf numFmtId="0" fontId="2" fillId="0" borderId="0" xfId="0" applyFont="1"/>
    <xf numFmtId="0" fontId="3" fillId="0" borderId="0" xfId="0" applyFont="1"/>
    <xf numFmtId="0" fontId="12" fillId="0" borderId="0" xfId="0" applyFont="1"/>
    <xf numFmtId="49" fontId="12" fillId="0" borderId="0" xfId="0" applyNumberFormat="1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167" fontId="12" fillId="0" borderId="0" xfId="0" applyNumberFormat="1" applyFont="1"/>
    <xf numFmtId="167" fontId="3" fillId="0" borderId="0" xfId="0" applyNumberFormat="1" applyFont="1" applyAlignment="1">
      <alignment horizontal="left"/>
    </xf>
    <xf numFmtId="167" fontId="11" fillId="0" borderId="0" xfId="0" applyNumberFormat="1" applyFont="1"/>
    <xf numFmtId="0" fontId="15" fillId="0" borderId="0" xfId="0" applyFont="1" applyAlignment="1">
      <alignment horizont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2" fillId="3" borderId="0" xfId="0" applyFont="1" applyFill="1"/>
    <xf numFmtId="1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9" fillId="0" borderId="0" xfId="0" applyFont="1"/>
    <xf numFmtId="0" fontId="12" fillId="5" borderId="0" xfId="0" applyFont="1" applyFill="1"/>
    <xf numFmtId="167" fontId="1" fillId="0" borderId="0" xfId="0" applyNumberFormat="1" applyFont="1"/>
    <xf numFmtId="167" fontId="1" fillId="0" borderId="0" xfId="0" applyNumberFormat="1" applyFont="1" applyAlignment="1">
      <alignment vertical="top" wrapText="1"/>
    </xf>
    <xf numFmtId="167" fontId="1" fillId="0" borderId="0" xfId="0" applyNumberFormat="1" applyFont="1" applyAlignment="1">
      <alignment horizontal="left"/>
    </xf>
    <xf numFmtId="0" fontId="22" fillId="0" borderId="0" xfId="0" applyFont="1"/>
    <xf numFmtId="167" fontId="12" fillId="4" borderId="0" xfId="0" applyNumberFormat="1" applyFont="1" applyFill="1"/>
    <xf numFmtId="167" fontId="11" fillId="4" borderId="0" xfId="0" applyNumberFormat="1" applyFont="1" applyFill="1" applyAlignment="1">
      <alignment horizontal="left"/>
    </xf>
    <xf numFmtId="167" fontId="5" fillId="4" borderId="0" xfId="0" applyNumberFormat="1" applyFont="1" applyFill="1" applyAlignment="1">
      <alignment horizontal="center"/>
    </xf>
    <xf numFmtId="167" fontId="4" fillId="4" borderId="0" xfId="0" applyNumberFormat="1" applyFont="1" applyFill="1"/>
    <xf numFmtId="167" fontId="5" fillId="4" borderId="0" xfId="0" applyNumberFormat="1" applyFont="1" applyFill="1" applyAlignment="1">
      <alignment horizontal="left" vertical="top"/>
    </xf>
    <xf numFmtId="167" fontId="8" fillId="4" borderId="0" xfId="0" applyNumberFormat="1" applyFont="1" applyFill="1" applyAlignment="1">
      <alignment horizontal="left" vertical="top"/>
    </xf>
    <xf numFmtId="4" fontId="5" fillId="4" borderId="0" xfId="0" applyNumberFormat="1" applyFont="1" applyFill="1" applyAlignment="1">
      <alignment horizontal="left" vertical="top"/>
    </xf>
    <xf numFmtId="167" fontId="11" fillId="4" borderId="0" xfId="0" applyNumberFormat="1" applyFont="1" applyFill="1"/>
    <xf numFmtId="0" fontId="24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2" fontId="26" fillId="0" borderId="1" xfId="0" applyNumberFormat="1" applyFont="1" applyBorder="1" applyAlignment="1">
      <alignment horizontal="center" vertical="center" wrapText="1"/>
    </xf>
    <xf numFmtId="4" fontId="27" fillId="6" borderId="1" xfId="0" applyNumberFormat="1" applyFont="1" applyFill="1" applyBorder="1" applyAlignment="1">
      <alignment horizontal="center" vertical="center" wrapText="1"/>
    </xf>
    <xf numFmtId="4" fontId="20" fillId="6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top"/>
    </xf>
    <xf numFmtId="4" fontId="26" fillId="0" borderId="1" xfId="0" applyNumberFormat="1" applyFont="1" applyBorder="1" applyAlignment="1">
      <alignment vertical="top"/>
    </xf>
    <xf numFmtId="167" fontId="3" fillId="4" borderId="0" xfId="0" applyNumberFormat="1" applyFont="1" applyFill="1"/>
    <xf numFmtId="168" fontId="1" fillId="4" borderId="1" xfId="0" applyNumberFormat="1" applyFont="1" applyFill="1" applyBorder="1" applyAlignment="1">
      <alignment horizontal="center" vertical="center" wrapText="1"/>
    </xf>
    <xf numFmtId="167" fontId="16" fillId="4" borderId="0" xfId="0" applyNumberFormat="1" applyFont="1" applyFill="1" applyAlignment="1">
      <alignment horizontal="right"/>
    </xf>
    <xf numFmtId="167" fontId="11" fillId="4" borderId="0" xfId="0" applyNumberFormat="1" applyFont="1" applyFill="1" applyAlignment="1">
      <alignment horizontal="right"/>
    </xf>
    <xf numFmtId="0" fontId="28" fillId="0" borderId="0" xfId="0" applyFont="1" applyAlignment="1">
      <alignment horizontal="justify" vertical="center"/>
    </xf>
    <xf numFmtId="167" fontId="12" fillId="4" borderId="0" xfId="0" applyNumberFormat="1" applyFont="1" applyFill="1" applyAlignment="1">
      <alignment horizontal="left"/>
    </xf>
    <xf numFmtId="0" fontId="14" fillId="0" borderId="1" xfId="0" applyFont="1" applyBorder="1" applyAlignment="1">
      <alignment horizontal="center" wrapText="1"/>
    </xf>
    <xf numFmtId="167" fontId="3" fillId="8" borderId="0" xfId="0" applyNumberFormat="1" applyFont="1" applyFill="1"/>
    <xf numFmtId="0" fontId="12" fillId="4" borderId="0" xfId="0" applyFont="1" applyFill="1"/>
    <xf numFmtId="0" fontId="2" fillId="4" borderId="0" xfId="0" applyFont="1" applyFill="1"/>
    <xf numFmtId="0" fontId="3" fillId="4" borderId="0" xfId="0" applyFont="1" applyFill="1"/>
    <xf numFmtId="49" fontId="12" fillId="4" borderId="0" xfId="0" applyNumberFormat="1" applyFont="1" applyFill="1"/>
    <xf numFmtId="0" fontId="12" fillId="4" borderId="0" xfId="0" applyFont="1" applyFill="1" applyAlignment="1">
      <alignment horizontal="left"/>
    </xf>
    <xf numFmtId="167" fontId="3" fillId="4" borderId="0" xfId="0" applyNumberFormat="1" applyFont="1" applyFill="1" applyAlignment="1">
      <alignment horizontal="left"/>
    </xf>
    <xf numFmtId="167" fontId="1" fillId="4" borderId="0" xfId="0" applyNumberFormat="1" applyFont="1" applyFill="1" applyAlignment="1">
      <alignment horizontal="left"/>
    </xf>
    <xf numFmtId="167" fontId="5" fillId="4" borderId="0" xfId="0" applyNumberFormat="1" applyFont="1" applyFill="1"/>
    <xf numFmtId="167" fontId="21" fillId="4" borderId="0" xfId="0" applyNumberFormat="1" applyFont="1" applyFill="1"/>
    <xf numFmtId="167" fontId="1" fillId="4" borderId="0" xfId="0" applyNumberFormat="1" applyFont="1" applyFill="1"/>
    <xf numFmtId="0" fontId="18" fillId="4" borderId="0" xfId="0" applyFont="1" applyFill="1"/>
    <xf numFmtId="0" fontId="7" fillId="4" borderId="0" xfId="0" applyFont="1" applyFill="1"/>
    <xf numFmtId="0" fontId="8" fillId="4" borderId="0" xfId="0" applyFont="1" applyFill="1"/>
    <xf numFmtId="0" fontId="9" fillId="4" borderId="0" xfId="0" applyFont="1" applyFill="1"/>
    <xf numFmtId="0" fontId="4" fillId="4" borderId="0" xfId="0" applyFont="1" applyFill="1"/>
    <xf numFmtId="167" fontId="5" fillId="4" borderId="0" xfId="0" applyNumberFormat="1" applyFont="1" applyFill="1" applyAlignment="1">
      <alignment horizontal="justify" vertical="top" wrapText="1"/>
    </xf>
    <xf numFmtId="167" fontId="21" fillId="4" borderId="0" xfId="0" applyNumberFormat="1" applyFont="1" applyFill="1" applyAlignment="1">
      <alignment horizontal="left" vertical="top"/>
    </xf>
    <xf numFmtId="0" fontId="11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11" fillId="4" borderId="0" xfId="0" applyFont="1" applyFill="1" applyAlignment="1">
      <alignment horizontal="left" vertical="center"/>
    </xf>
    <xf numFmtId="4" fontId="5" fillId="4" borderId="0" xfId="0" applyNumberFormat="1" applyFont="1" applyFill="1" applyAlignment="1">
      <alignment horizontal="justify" vertical="top" wrapText="1"/>
    </xf>
    <xf numFmtId="4" fontId="21" fillId="4" borderId="0" xfId="0" applyNumberFormat="1" applyFont="1" applyFill="1" applyAlignment="1">
      <alignment horizontal="left" vertical="top"/>
    </xf>
    <xf numFmtId="0" fontId="5" fillId="4" borderId="0" xfId="0" applyFont="1" applyFill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34" fillId="0" borderId="0" xfId="0" applyFont="1"/>
    <xf numFmtId="0" fontId="35" fillId="0" borderId="0" xfId="0" applyFont="1"/>
    <xf numFmtId="0" fontId="36" fillId="0" borderId="1" xfId="0" applyFont="1" applyBorder="1" applyAlignment="1">
      <alignment horizontal="left" vertical="center" wrapText="1"/>
    </xf>
    <xf numFmtId="49" fontId="5" fillId="4" borderId="0" xfId="0" applyNumberFormat="1" applyFont="1" applyFill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/>
    <xf numFmtId="49" fontId="14" fillId="0" borderId="1" xfId="0" applyNumberFormat="1" applyFont="1" applyBorder="1" applyAlignment="1">
      <alignment vertical="center" wrapText="1"/>
    </xf>
    <xf numFmtId="0" fontId="11" fillId="4" borderId="0" xfId="0" applyFont="1" applyFill="1"/>
    <xf numFmtId="0" fontId="4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wrapText="1"/>
    </xf>
    <xf numFmtId="1" fontId="1" fillId="0" borderId="0" xfId="0" applyNumberFormat="1" applyFont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168" fontId="1" fillId="4" borderId="0" xfId="0" applyNumberFormat="1" applyFont="1" applyFill="1" applyAlignment="1">
      <alignment horizontal="center" vertical="center" wrapText="1"/>
    </xf>
    <xf numFmtId="167" fontId="3" fillId="0" borderId="0" xfId="0" applyNumberFormat="1" applyFont="1"/>
    <xf numFmtId="167" fontId="3" fillId="0" borderId="0" xfId="0" applyNumberFormat="1" applyFont="1" applyAlignment="1">
      <alignment vertical="top" wrapText="1"/>
    </xf>
    <xf numFmtId="0" fontId="36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6" fillId="4" borderId="0" xfId="0" applyFont="1" applyFill="1" applyAlignment="1">
      <alignment horizontal="center" wrapText="1"/>
    </xf>
    <xf numFmtId="167" fontId="8" fillId="4" borderId="0" xfId="0" applyNumberFormat="1" applyFont="1" applyFill="1"/>
    <xf numFmtId="0" fontId="36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5" fontId="3" fillId="11" borderId="1" xfId="0" applyNumberFormat="1" applyFont="1" applyFill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40" fillId="11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41" fillId="11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6" fillId="17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6" fillId="4" borderId="1" xfId="0" applyFont="1" applyFill="1" applyBorder="1" applyAlignment="1">
      <alignment horizontal="left" vertical="center" wrapText="1"/>
    </xf>
    <xf numFmtId="0" fontId="3" fillId="16" borderId="1" xfId="0" applyFont="1" applyFill="1" applyBorder="1" applyAlignment="1">
      <alignment horizontal="left" vertical="top" wrapText="1"/>
    </xf>
    <xf numFmtId="0" fontId="3" fillId="16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17" borderId="1" xfId="0" applyFont="1" applyFill="1" applyBorder="1" applyAlignment="1">
      <alignment horizontal="center" vertical="center" wrapText="1"/>
    </xf>
    <xf numFmtId="165" fontId="20" fillId="17" borderId="1" xfId="0" applyNumberFormat="1" applyFont="1" applyFill="1" applyBorder="1" applyAlignment="1">
      <alignment horizontal="center" vertical="center" wrapText="1"/>
    </xf>
    <xf numFmtId="165" fontId="20" fillId="4" borderId="1" xfId="0" applyNumberFormat="1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165" fontId="20" fillId="16" borderId="1" xfId="0" applyNumberFormat="1" applyFont="1" applyFill="1" applyBorder="1" applyAlignment="1">
      <alignment horizontal="center" vertical="center" wrapText="1"/>
    </xf>
    <xf numFmtId="169" fontId="20" fillId="0" borderId="1" xfId="0" applyNumberFormat="1" applyFont="1" applyBorder="1" applyAlignment="1">
      <alignment horizontal="center" vertical="center" wrapText="1"/>
    </xf>
    <xf numFmtId="0" fontId="36" fillId="11" borderId="1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1" fontId="20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42" fillId="8" borderId="1" xfId="0" applyFont="1" applyFill="1" applyBorder="1" applyAlignment="1">
      <alignment horizontal="left" vertical="center" wrapText="1"/>
    </xf>
    <xf numFmtId="0" fontId="41" fillId="11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49" fontId="3" fillId="17" borderId="1" xfId="0" applyNumberFormat="1" applyFont="1" applyFill="1" applyBorder="1" applyAlignment="1">
      <alignment horizontal="center" vertical="center" wrapText="1"/>
    </xf>
    <xf numFmtId="0" fontId="36" fillId="17" borderId="1" xfId="0" applyFont="1" applyFill="1" applyBorder="1" applyAlignment="1">
      <alignment horizontal="center" vertical="center" wrapText="1"/>
    </xf>
    <xf numFmtId="49" fontId="36" fillId="17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49" fontId="36" fillId="4" borderId="1" xfId="0" applyNumberFormat="1" applyFont="1" applyFill="1" applyBorder="1" applyAlignment="1">
      <alignment horizontal="center" vertical="center" wrapText="1"/>
    </xf>
    <xf numFmtId="49" fontId="3" fillId="16" borderId="1" xfId="0" applyNumberFormat="1" applyFont="1" applyFill="1" applyBorder="1" applyAlignment="1">
      <alignment horizontal="center" vertical="center" wrapText="1"/>
    </xf>
    <xf numFmtId="0" fontId="36" fillId="16" borderId="1" xfId="0" applyFont="1" applyFill="1" applyBorder="1" applyAlignment="1">
      <alignment horizontal="center" vertical="center" wrapText="1"/>
    </xf>
    <xf numFmtId="49" fontId="36" fillId="16" borderId="1" xfId="0" applyNumberFormat="1" applyFont="1" applyFill="1" applyBorder="1" applyAlignment="1">
      <alignment horizontal="center" vertical="center" wrapText="1"/>
    </xf>
    <xf numFmtId="49" fontId="43" fillId="4" borderId="1" xfId="0" applyNumberFormat="1" applyFont="1" applyFill="1" applyBorder="1" applyAlignment="1">
      <alignment horizontal="center" vertical="center" wrapText="1"/>
    </xf>
    <xf numFmtId="0" fontId="43" fillId="4" borderId="1" xfId="0" applyFont="1" applyFill="1" applyBorder="1" applyAlignment="1">
      <alignment horizontal="center" vertical="center" wrapText="1"/>
    </xf>
    <xf numFmtId="0" fontId="44" fillId="4" borderId="1" xfId="0" applyFont="1" applyFill="1" applyBorder="1" applyAlignment="1">
      <alignment horizontal="center" vertical="center" wrapText="1"/>
    </xf>
    <xf numFmtId="49" fontId="44" fillId="4" borderId="1" xfId="0" applyNumberFormat="1" applyFont="1" applyFill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49" fontId="3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49" fontId="3" fillId="18" borderId="1" xfId="0" applyNumberFormat="1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36" fillId="18" borderId="1" xfId="0" applyFont="1" applyFill="1" applyBorder="1" applyAlignment="1">
      <alignment horizontal="center" vertical="center" wrapText="1"/>
    </xf>
    <xf numFmtId="49" fontId="36" fillId="18" borderId="1" xfId="0" applyNumberFormat="1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left" vertical="center" wrapText="1"/>
    </xf>
    <xf numFmtId="0" fontId="11" fillId="18" borderId="1" xfId="0" applyFont="1" applyFill="1" applyBorder="1" applyAlignment="1">
      <alignment horizontal="center" vertical="center" wrapText="1"/>
    </xf>
    <xf numFmtId="165" fontId="28" fillId="18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36" fillId="16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6" fillId="4" borderId="1" xfId="0" applyFont="1" applyFill="1" applyBorder="1" applyAlignment="1">
      <alignment horizontal="left" vertical="top" wrapText="1"/>
    </xf>
    <xf numFmtId="165" fontId="3" fillId="16" borderId="1" xfId="0" applyNumberFormat="1" applyFont="1" applyFill="1" applyBorder="1" applyAlignment="1">
      <alignment horizontal="center" vertical="center" wrapText="1"/>
    </xf>
    <xf numFmtId="165" fontId="36" fillId="16" borderId="1" xfId="0" applyNumberFormat="1" applyFont="1" applyFill="1" applyBorder="1" applyAlignment="1">
      <alignment horizontal="center" vertical="center" wrapText="1"/>
    </xf>
    <xf numFmtId="166" fontId="39" fillId="0" borderId="1" xfId="0" applyNumberFormat="1" applyFont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 wrapText="1"/>
    </xf>
    <xf numFmtId="165" fontId="1" fillId="3" borderId="5" xfId="0" applyNumberFormat="1" applyFont="1" applyFill="1" applyBorder="1" applyAlignment="1">
      <alignment horizontal="center" vertical="center" wrapText="1"/>
    </xf>
    <xf numFmtId="168" fontId="1" fillId="4" borderId="5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48" fillId="0" borderId="1" xfId="0" applyFont="1" applyBorder="1" applyAlignment="1">
      <alignment vertical="center" wrapText="1"/>
    </xf>
    <xf numFmtId="4" fontId="49" fillId="6" borderId="1" xfId="0" applyNumberFormat="1" applyFont="1" applyFill="1" applyBorder="1" applyAlignment="1">
      <alignment horizontal="center" vertical="center" wrapText="1"/>
    </xf>
    <xf numFmtId="0" fontId="49" fillId="6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20" fillId="19" borderId="1" xfId="0" applyFont="1" applyFill="1" applyBorder="1" applyAlignment="1">
      <alignment horizontal="center" vertical="center" wrapText="1"/>
    </xf>
    <xf numFmtId="0" fontId="48" fillId="19" borderId="1" xfId="0" applyFont="1" applyFill="1" applyBorder="1" applyAlignment="1">
      <alignment vertical="center" wrapText="1"/>
    </xf>
    <xf numFmtId="4" fontId="49" fillId="19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7" fillId="0" borderId="1" xfId="0" applyNumberFormat="1" applyFont="1" applyBorder="1" applyAlignment="1">
      <alignment horizontal="center" vertical="center" wrapText="1"/>
    </xf>
    <xf numFmtId="4" fontId="49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center" wrapText="1"/>
    </xf>
    <xf numFmtId="0" fontId="49" fillId="0" borderId="1" xfId="0" applyFont="1" applyBorder="1" applyAlignment="1">
      <alignment horizontal="center" vertical="center" wrapText="1"/>
    </xf>
    <xf numFmtId="4" fontId="48" fillId="0" borderId="1" xfId="0" applyNumberFormat="1" applyFont="1" applyBorder="1" applyAlignment="1">
      <alignment horizontal="center" vertical="center" wrapText="1"/>
    </xf>
    <xf numFmtId="0" fontId="17" fillId="20" borderId="1" xfId="0" applyFont="1" applyFill="1" applyBorder="1" applyAlignment="1">
      <alignment horizontal="center" vertical="center" wrapText="1"/>
    </xf>
    <xf numFmtId="0" fontId="51" fillId="20" borderId="1" xfId="0" applyFont="1" applyFill="1" applyBorder="1" applyAlignment="1">
      <alignment vertical="center" wrapText="1"/>
    </xf>
    <xf numFmtId="4" fontId="49" fillId="20" borderId="1" xfId="0" applyNumberFormat="1" applyFont="1" applyFill="1" applyBorder="1" applyAlignment="1">
      <alignment horizontal="center" vertical="center" wrapText="1"/>
    </xf>
    <xf numFmtId="0" fontId="49" fillId="2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justify" vertical="center" wrapText="1"/>
    </xf>
    <xf numFmtId="4" fontId="8" fillId="4" borderId="0" xfId="0" applyNumberFormat="1" applyFont="1" applyFill="1" applyAlignment="1">
      <alignment horizontal="left" vertical="top"/>
    </xf>
    <xf numFmtId="165" fontId="36" fillId="15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165" fontId="6" fillId="3" borderId="0" xfId="0" applyNumberFormat="1" applyFont="1" applyFill="1" applyAlignment="1">
      <alignment horizontal="center" vertical="center" wrapText="1"/>
    </xf>
    <xf numFmtId="165" fontId="37" fillId="0" borderId="0" xfId="0" applyNumberFormat="1" applyFont="1" applyAlignment="1">
      <alignment horizontal="center" vertical="center"/>
    </xf>
    <xf numFmtId="4" fontId="27" fillId="6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165" fontId="20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166" fontId="32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1" fontId="32" fillId="0" borderId="0" xfId="0" applyNumberFormat="1" applyFont="1" applyAlignment="1">
      <alignment horizontal="center" vertical="center" wrapText="1"/>
    </xf>
    <xf numFmtId="165" fontId="6" fillId="15" borderId="0" xfId="0" applyNumberFormat="1" applyFont="1" applyFill="1" applyAlignment="1">
      <alignment horizontal="center" vertical="center" wrapText="1"/>
    </xf>
    <xf numFmtId="165" fontId="20" fillId="14" borderId="0" xfId="0" applyNumberFormat="1" applyFont="1" applyFill="1" applyAlignment="1">
      <alignment horizontal="center" vertical="center" wrapText="1"/>
    </xf>
    <xf numFmtId="165" fontId="17" fillId="14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wrapText="1"/>
    </xf>
    <xf numFmtId="165" fontId="20" fillId="12" borderId="0" xfId="0" applyNumberFormat="1" applyFont="1" applyFill="1" applyAlignment="1">
      <alignment horizontal="center" vertical="center" wrapText="1"/>
    </xf>
    <xf numFmtId="165" fontId="17" fillId="12" borderId="0" xfId="0" applyNumberFormat="1" applyFont="1" applyFill="1" applyAlignment="1">
      <alignment horizontal="center" vertical="center" wrapText="1"/>
    </xf>
    <xf numFmtId="3" fontId="20" fillId="0" borderId="0" xfId="0" applyNumberFormat="1" applyFont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5" fontId="1" fillId="2" borderId="0" xfId="0" applyNumberFormat="1" applyFont="1" applyFill="1" applyAlignment="1">
      <alignment horizontal="center" vertical="center" wrapText="1"/>
    </xf>
    <xf numFmtId="0" fontId="10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1" fontId="1" fillId="4" borderId="0" xfId="0" applyNumberFormat="1" applyFont="1" applyFill="1" applyAlignment="1">
      <alignment horizontal="center" vertical="center" wrapText="1"/>
    </xf>
    <xf numFmtId="0" fontId="32" fillId="11" borderId="0" xfId="0" applyFont="1" applyFill="1" applyAlignment="1">
      <alignment horizontal="center" vertical="center" wrapText="1"/>
    </xf>
    <xf numFmtId="165" fontId="32" fillId="11" borderId="0" xfId="0" applyNumberFormat="1" applyFont="1" applyFill="1" applyAlignment="1">
      <alignment horizontal="center" vertical="center" wrapText="1"/>
    </xf>
    <xf numFmtId="1" fontId="3" fillId="4" borderId="0" xfId="0" applyNumberFormat="1" applyFont="1" applyFill="1" applyAlignment="1">
      <alignment horizontal="center" vertical="center" wrapText="1"/>
    </xf>
    <xf numFmtId="1" fontId="32" fillId="4" borderId="0" xfId="0" applyNumberFormat="1" applyFont="1" applyFill="1" applyAlignment="1">
      <alignment horizontal="center" vertical="center" wrapText="1"/>
    </xf>
    <xf numFmtId="166" fontId="3" fillId="4" borderId="0" xfId="0" applyNumberFormat="1" applyFont="1" applyFill="1" applyAlignment="1">
      <alignment horizontal="center" vertical="center" wrapText="1"/>
    </xf>
    <xf numFmtId="166" fontId="1" fillId="4" borderId="0" xfId="0" applyNumberFormat="1" applyFont="1" applyFill="1" applyAlignment="1">
      <alignment horizontal="center" vertical="center" wrapText="1"/>
    </xf>
    <xf numFmtId="165" fontId="3" fillId="13" borderId="0" xfId="0" applyNumberFormat="1" applyFont="1" applyFill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165" fontId="11" fillId="13" borderId="0" xfId="0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" fontId="39" fillId="0" borderId="0" xfId="0" applyNumberFormat="1" applyFont="1" applyAlignment="1">
      <alignment horizontal="center" vertical="center" wrapText="1"/>
    </xf>
    <xf numFmtId="1" fontId="30" fillId="0" borderId="0" xfId="0" applyNumberFormat="1" applyFont="1" applyAlignment="1">
      <alignment horizontal="center" vertical="center" wrapText="1"/>
    </xf>
    <xf numFmtId="0" fontId="10" fillId="10" borderId="0" xfId="0" applyFont="1" applyFill="1" applyAlignment="1">
      <alignment horizontal="left" vertical="center" wrapText="1"/>
    </xf>
    <xf numFmtId="165" fontId="3" fillId="11" borderId="0" xfId="0" applyNumberFormat="1" applyFont="1" applyFill="1" applyAlignment="1">
      <alignment horizontal="center" vertical="center" wrapText="1"/>
    </xf>
    <xf numFmtId="165" fontId="1" fillId="11" borderId="0" xfId="0" applyNumberFormat="1" applyFont="1" applyFill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0" fillId="9" borderId="0" xfId="0" applyFont="1" applyFill="1" applyAlignment="1">
      <alignment horizontal="left" vertical="center" wrapText="1"/>
    </xf>
    <xf numFmtId="1" fontId="3" fillId="0" borderId="0" xfId="0" applyNumberFormat="1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165" fontId="40" fillId="11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41" fillId="11" borderId="0" xfId="0" applyNumberFormat="1" applyFont="1" applyFill="1" applyAlignment="1">
      <alignment horizontal="center" vertical="center" wrapText="1"/>
    </xf>
    <xf numFmtId="165" fontId="33" fillId="11" borderId="0" xfId="0" applyNumberFormat="1" applyFont="1" applyFill="1" applyAlignment="1">
      <alignment horizontal="center" vertical="center" wrapText="1"/>
    </xf>
    <xf numFmtId="1" fontId="41" fillId="0" borderId="0" xfId="0" applyNumberFormat="1" applyFont="1" applyAlignment="1">
      <alignment horizontal="center" vertical="center" wrapText="1"/>
    </xf>
    <xf numFmtId="1" fontId="3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" fontId="3" fillId="11" borderId="0" xfId="0" applyNumberFormat="1" applyFont="1" applyFill="1" applyAlignment="1">
      <alignment horizontal="center" vertical="center" wrapText="1"/>
    </xf>
    <xf numFmtId="1" fontId="1" fillId="11" borderId="0" xfId="0" applyNumberFormat="1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168" fontId="3" fillId="4" borderId="0" xfId="0" applyNumberFormat="1" applyFont="1" applyFill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5" fontId="44" fillId="11" borderId="1" xfId="0" applyNumberFormat="1" applyFont="1" applyFill="1" applyBorder="1" applyAlignment="1">
      <alignment horizontal="center" vertical="center" wrapText="1"/>
    </xf>
    <xf numFmtId="1" fontId="4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36" fillId="16" borderId="2" xfId="0" applyFont="1" applyFill="1" applyBorder="1" applyAlignment="1">
      <alignment horizontal="left" vertical="center" wrapText="1"/>
    </xf>
    <xf numFmtId="0" fontId="36" fillId="16" borderId="11" xfId="0" applyFont="1" applyFill="1" applyBorder="1" applyAlignment="1">
      <alignment horizontal="left" vertical="center" wrapText="1"/>
    </xf>
    <xf numFmtId="0" fontId="36" fillId="16" borderId="4" xfId="0" applyFont="1" applyFill="1" applyBorder="1" applyAlignment="1">
      <alignment horizontal="left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67" fontId="11" fillId="4" borderId="0" xfId="0" applyNumberFormat="1" applyFont="1" applyFill="1" applyAlignment="1">
      <alignment horizontal="left" wrapText="1"/>
    </xf>
    <xf numFmtId="0" fontId="52" fillId="0" borderId="0" xfId="0" applyFont="1"/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47" fillId="4" borderId="0" xfId="0" applyFont="1" applyFill="1" applyAlignment="1">
      <alignment horizontal="center" vertical="center"/>
    </xf>
    <xf numFmtId="0" fontId="46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7" fontId="16" fillId="0" borderId="0" xfId="0" applyNumberFormat="1" applyFont="1" applyAlignment="1">
      <alignment horizontal="center"/>
    </xf>
    <xf numFmtId="0" fontId="4" fillId="4" borderId="0" xfId="0" applyFont="1" applyFill="1" applyAlignment="1">
      <alignment horizontal="center" wrapText="1"/>
    </xf>
    <xf numFmtId="0" fontId="5" fillId="4" borderId="0" xfId="0" applyFont="1" applyFill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top" wrapText="1"/>
    </xf>
    <xf numFmtId="2" fontId="23" fillId="0" borderId="4" xfId="0" applyNumberFormat="1" applyFont="1" applyBorder="1" applyAlignment="1">
      <alignment horizontal="center" vertical="top" wrapText="1"/>
    </xf>
    <xf numFmtId="0" fontId="23" fillId="0" borderId="5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2" fontId="23" fillId="0" borderId="1" xfId="0" applyNumberFormat="1" applyFont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7" fillId="6" borderId="2" xfId="0" applyNumberFormat="1" applyFont="1" applyFill="1" applyBorder="1" applyAlignment="1">
      <alignment horizontal="center" vertical="center" wrapText="1"/>
    </xf>
    <xf numFmtId="4" fontId="27" fillId="6" borderId="4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 3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6</xdr:row>
      <xdr:rowOff>885825</xdr:rowOff>
    </xdr:from>
    <xdr:to>
      <xdr:col>11</xdr:col>
      <xdr:colOff>1085850</xdr:colOff>
      <xdr:row>6</xdr:row>
      <xdr:rowOff>1209675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7525" y="4305300"/>
          <a:ext cx="1057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114300</xdr:colOff>
      <xdr:row>6</xdr:row>
      <xdr:rowOff>590550</xdr:rowOff>
    </xdr:from>
    <xdr:to>
      <xdr:col>10</xdr:col>
      <xdr:colOff>1057275</xdr:colOff>
      <xdr:row>6</xdr:row>
      <xdr:rowOff>990600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10025"/>
          <a:ext cx="942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58"/>
  <sheetViews>
    <sheetView tabSelected="1" view="pageBreakPreview" topLeftCell="N49" zoomScale="75" zoomScaleNormal="75" zoomScaleSheetLayoutView="75" workbookViewId="0">
      <selection activeCell="AB57" sqref="AB57:AH57"/>
    </sheetView>
  </sheetViews>
  <sheetFormatPr defaultColWidth="9.140625" defaultRowHeight="15" x14ac:dyDescent="0.25"/>
  <cols>
    <col min="1" max="1" width="4.5703125" style="3" customWidth="1"/>
    <col min="2" max="2" width="4" style="3" customWidth="1"/>
    <col min="3" max="3" width="4.5703125" style="3" customWidth="1"/>
    <col min="4" max="4" width="5" style="3" customWidth="1"/>
    <col min="5" max="5" width="4" style="3" customWidth="1"/>
    <col min="6" max="6" width="5.5703125" style="3" customWidth="1"/>
    <col min="7" max="7" width="9.28515625" style="3" customWidth="1"/>
    <col min="8" max="8" width="4.28515625" style="3" customWidth="1"/>
    <col min="9" max="9" width="3.5703125" style="3" customWidth="1"/>
    <col min="10" max="10" width="4.85546875" style="3" customWidth="1"/>
    <col min="11" max="11" width="4.5703125" style="3" customWidth="1"/>
    <col min="12" max="12" width="5.28515625" style="3" customWidth="1"/>
    <col min="13" max="13" width="5.140625" style="3" customWidth="1"/>
    <col min="14" max="14" width="14.7109375" style="3" customWidth="1"/>
    <col min="15" max="15" width="0" style="3" hidden="1" customWidth="1"/>
    <col min="16" max="16" width="9.7109375" style="3" hidden="1" customWidth="1"/>
    <col min="17" max="17" width="13" style="3" hidden="1" customWidth="1"/>
    <col min="18" max="18" width="16" style="3" hidden="1" customWidth="1"/>
    <col min="19" max="19" width="11.85546875" style="3" hidden="1" customWidth="1"/>
    <col min="20" max="20" width="14.140625" style="3" hidden="1" customWidth="1"/>
    <col min="21" max="21" width="11.140625" style="4" hidden="1" customWidth="1"/>
    <col min="22" max="22" width="12.140625" style="4" hidden="1" customWidth="1"/>
    <col min="23" max="24" width="12.5703125" style="4" hidden="1" customWidth="1"/>
    <col min="25" max="25" width="6.85546875" style="4" customWidth="1"/>
    <col min="26" max="26" width="55.140625" style="5" customWidth="1"/>
    <col min="27" max="27" width="11.28515625" style="3" customWidth="1"/>
    <col min="28" max="28" width="12.140625" style="3" customWidth="1"/>
    <col min="29" max="29" width="14.28515625" style="9" customWidth="1"/>
    <col min="30" max="30" width="12.28515625" style="28" customWidth="1"/>
    <col min="31" max="31" width="12.7109375" style="28" customWidth="1"/>
    <col min="32" max="32" width="12.85546875" style="46" customWidth="1"/>
    <col min="33" max="33" width="12.85546875" style="53" customWidth="1"/>
    <col min="34" max="34" width="13.140625" style="24" customWidth="1"/>
    <col min="35" max="35" width="6.42578125" style="97" customWidth="1"/>
    <col min="36" max="36" width="6.5703125" style="97" customWidth="1"/>
    <col min="37" max="39" width="12.7109375" style="24" customWidth="1"/>
    <col min="40" max="40" width="32.42578125" style="3" customWidth="1"/>
    <col min="41" max="41" width="41.5703125" style="3" customWidth="1"/>
    <col min="42" max="42" width="30.42578125" style="3" customWidth="1"/>
    <col min="43" max="16384" width="9.140625" style="3"/>
  </cols>
  <sheetData>
    <row r="1" spans="1:39" hidden="1" x14ac:dyDescent="0.25">
      <c r="AG1" s="46"/>
    </row>
    <row r="2" spans="1:39" hidden="1" x14ac:dyDescent="0.25">
      <c r="AG2" s="46"/>
    </row>
    <row r="3" spans="1:39" hidden="1" x14ac:dyDescent="0.25">
      <c r="AG3" s="46"/>
    </row>
    <row r="4" spans="1:39" hidden="1" x14ac:dyDescent="0.25">
      <c r="AG4" s="46"/>
    </row>
    <row r="5" spans="1:39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C5" s="10"/>
      <c r="AD5" s="294" t="s">
        <v>223</v>
      </c>
      <c r="AE5" s="295"/>
      <c r="AF5" s="295"/>
      <c r="AG5" s="295"/>
      <c r="AH5" s="295"/>
      <c r="AI5" s="98"/>
      <c r="AJ5" s="98"/>
      <c r="AK5" s="25"/>
      <c r="AL5" s="25"/>
      <c r="AM5" s="25"/>
    </row>
    <row r="6" spans="1:39" ht="15.75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C6" s="10"/>
      <c r="AD6" s="295"/>
      <c r="AE6" s="295"/>
      <c r="AF6" s="295"/>
      <c r="AG6" s="295"/>
      <c r="AH6" s="295"/>
    </row>
    <row r="7" spans="1:39" ht="21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C7" s="10"/>
      <c r="AD7" s="295"/>
      <c r="AE7" s="295"/>
      <c r="AF7" s="295"/>
      <c r="AG7" s="295"/>
      <c r="AH7" s="295"/>
      <c r="AI7" s="10"/>
      <c r="AJ7" s="10"/>
      <c r="AK7" s="26"/>
      <c r="AL7" s="26"/>
      <c r="AM7" s="26"/>
    </row>
    <row r="8" spans="1:39" ht="15.75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C8" s="10"/>
      <c r="AD8" s="29"/>
      <c r="AF8" s="29"/>
      <c r="AG8" s="29"/>
      <c r="AH8" s="26"/>
      <c r="AI8" s="10"/>
      <c r="AJ8" s="10"/>
      <c r="AK8" s="26"/>
      <c r="AL8" s="26"/>
      <c r="AM8" s="26"/>
    </row>
    <row r="9" spans="1:39" ht="15.75" x14ac:dyDescent="0.25">
      <c r="A9" s="54"/>
      <c r="B9" s="55"/>
      <c r="C9" s="55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7"/>
      <c r="V9" s="57"/>
      <c r="W9" s="57"/>
      <c r="X9" s="57"/>
      <c r="Y9" s="57"/>
      <c r="Z9" s="58"/>
      <c r="AA9" s="54"/>
      <c r="AB9" s="54"/>
      <c r="AC9" s="59"/>
      <c r="AD9" s="29"/>
      <c r="AF9" s="29"/>
      <c r="AG9" s="29"/>
      <c r="AH9" s="60"/>
      <c r="AI9" s="59"/>
      <c r="AJ9" s="59"/>
      <c r="AK9" s="60"/>
      <c r="AL9" s="60"/>
      <c r="AM9" s="60"/>
    </row>
    <row r="10" spans="1:39" ht="20.25" x14ac:dyDescent="0.25">
      <c r="A10" s="298" t="s">
        <v>22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/>
      <c r="AI10" s="99"/>
      <c r="AJ10" s="99"/>
      <c r="AK10" s="91"/>
      <c r="AL10" s="91"/>
      <c r="AM10" s="91"/>
    </row>
    <row r="11" spans="1:39" ht="20.25" x14ac:dyDescent="0.25">
      <c r="A11" s="299" t="s">
        <v>76</v>
      </c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100"/>
      <c r="AJ11" s="100"/>
      <c r="AK11" s="92"/>
      <c r="AL11" s="92"/>
      <c r="AM11" s="92"/>
    </row>
    <row r="12" spans="1:39" ht="15.75" x14ac:dyDescent="0.25">
      <c r="A12" s="300" t="s">
        <v>13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100"/>
      <c r="AJ12" s="100"/>
      <c r="AK12" s="92"/>
      <c r="AL12" s="92"/>
      <c r="AM12" s="92"/>
    </row>
    <row r="13" spans="1:39" ht="18.75" x14ac:dyDescent="0.3">
      <c r="A13" s="56"/>
      <c r="B13" s="304" t="s">
        <v>21</v>
      </c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101"/>
      <c r="AJ13" s="101"/>
      <c r="AK13" s="93"/>
      <c r="AL13" s="93"/>
      <c r="AM13" s="93"/>
    </row>
    <row r="14" spans="1:39" ht="9" customHeight="1" x14ac:dyDescent="0.25">
      <c r="A14" s="56"/>
      <c r="B14" s="56"/>
      <c r="C14" s="56"/>
      <c r="D14" s="305" t="s">
        <v>14</v>
      </c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76"/>
      <c r="AC14" s="61"/>
      <c r="AD14" s="30"/>
      <c r="AE14" s="30"/>
      <c r="AF14" s="30"/>
      <c r="AG14" s="61"/>
      <c r="AH14" s="62"/>
      <c r="AI14" s="102"/>
      <c r="AJ14" s="102"/>
      <c r="AK14" s="62"/>
      <c r="AL14" s="62"/>
      <c r="AM14" s="62"/>
    </row>
    <row r="15" spans="1:39" ht="18.75" hidden="1" x14ac:dyDescent="0.3">
      <c r="A15" s="56"/>
      <c r="B15" s="56"/>
      <c r="C15" s="56"/>
      <c r="D15" s="56"/>
      <c r="E15" s="56"/>
      <c r="F15" s="56"/>
      <c r="G15" s="56"/>
      <c r="H15" s="56"/>
      <c r="I15" s="56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7"/>
      <c r="Z15" s="58"/>
      <c r="AA15" s="54"/>
      <c r="AB15" s="54"/>
      <c r="AC15" s="31"/>
      <c r="AD15" s="31"/>
      <c r="AE15" s="31"/>
      <c r="AF15" s="31"/>
      <c r="AG15" s="31"/>
      <c r="AH15" s="63"/>
      <c r="AI15" s="46"/>
      <c r="AJ15" s="46"/>
      <c r="AK15" s="63"/>
      <c r="AL15" s="63"/>
      <c r="AM15" s="63"/>
    </row>
    <row r="16" spans="1:39" ht="19.5" x14ac:dyDescent="0.35">
      <c r="A16" s="64" t="s">
        <v>15</v>
      </c>
      <c r="B16" s="65"/>
      <c r="C16" s="65"/>
      <c r="D16" s="65"/>
      <c r="E16" s="65"/>
      <c r="F16" s="65"/>
      <c r="G16" s="65"/>
      <c r="H16" s="65"/>
      <c r="I16" s="66"/>
      <c r="J16" s="67"/>
      <c r="K16" s="67"/>
      <c r="L16" s="67"/>
      <c r="M16" s="67"/>
      <c r="N16" s="68"/>
      <c r="O16" s="68"/>
      <c r="P16" s="68"/>
      <c r="Q16" s="54"/>
      <c r="R16" s="54"/>
      <c r="S16" s="54"/>
      <c r="T16" s="54"/>
      <c r="U16" s="54"/>
      <c r="V16" s="54"/>
      <c r="W16" s="54"/>
      <c r="X16" s="54"/>
      <c r="Y16" s="57"/>
      <c r="Z16" s="58"/>
      <c r="AA16" s="54"/>
      <c r="AB16" s="54"/>
      <c r="AC16" s="69"/>
      <c r="AD16" s="32"/>
      <c r="AE16" s="32"/>
      <c r="AF16" s="32"/>
      <c r="AG16" s="32"/>
      <c r="AH16" s="70"/>
      <c r="AI16" s="33"/>
      <c r="AJ16" s="33"/>
      <c r="AK16" s="70"/>
      <c r="AL16" s="70"/>
      <c r="AM16" s="70"/>
    </row>
    <row r="17" spans="1:49" ht="15.75" customHeight="1" x14ac:dyDescent="0.25">
      <c r="A17" s="301" t="s">
        <v>77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1"/>
      <c r="AC17" s="301"/>
      <c r="AD17" s="301"/>
      <c r="AE17" s="32"/>
      <c r="AF17" s="32"/>
      <c r="AG17" s="32"/>
      <c r="AH17" s="70"/>
      <c r="AI17" s="33"/>
      <c r="AJ17" s="33"/>
      <c r="AK17" s="70"/>
      <c r="AL17" s="70"/>
      <c r="AM17" s="70"/>
    </row>
    <row r="18" spans="1:49" ht="15.75" x14ac:dyDescent="0.25">
      <c r="A18" s="301" t="s">
        <v>47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72"/>
      <c r="R18" s="72"/>
      <c r="S18" s="72"/>
      <c r="T18" s="72"/>
      <c r="U18" s="72"/>
      <c r="V18" s="72"/>
      <c r="W18" s="72"/>
      <c r="X18" s="72"/>
      <c r="Y18" s="84"/>
      <c r="Z18" s="72"/>
      <c r="AA18" s="72"/>
      <c r="AB18" s="72"/>
      <c r="AC18" s="69"/>
      <c r="AD18" s="32"/>
      <c r="AE18" s="32"/>
      <c r="AF18" s="32"/>
      <c r="AG18" s="32"/>
      <c r="AH18" s="70"/>
      <c r="AI18" s="33"/>
      <c r="AJ18" s="33"/>
      <c r="AK18" s="70"/>
      <c r="AL18" s="70"/>
      <c r="AM18" s="70"/>
    </row>
    <row r="19" spans="1:49" ht="15.75" x14ac:dyDescent="0.25">
      <c r="A19" s="73" t="s">
        <v>48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2"/>
      <c r="R19" s="72"/>
      <c r="S19" s="72"/>
      <c r="T19" s="72"/>
      <c r="U19" s="72"/>
      <c r="V19" s="72"/>
      <c r="W19" s="72"/>
      <c r="X19" s="72"/>
      <c r="Y19" s="84"/>
      <c r="Z19" s="72"/>
      <c r="AA19" s="72"/>
      <c r="AB19" s="72"/>
      <c r="AC19" s="69"/>
      <c r="AD19" s="32"/>
      <c r="AE19" s="32"/>
      <c r="AF19" s="32"/>
      <c r="AG19" s="32"/>
      <c r="AH19" s="70"/>
      <c r="AI19" s="33"/>
      <c r="AJ19" s="33"/>
      <c r="AK19" s="70"/>
      <c r="AL19" s="70"/>
      <c r="AM19" s="70"/>
    </row>
    <row r="20" spans="1:49" ht="15.75" x14ac:dyDescent="0.25">
      <c r="A20" s="73" t="s">
        <v>50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2"/>
      <c r="R20" s="72"/>
      <c r="S20" s="72"/>
      <c r="T20" s="72"/>
      <c r="U20" s="72"/>
      <c r="V20" s="72"/>
      <c r="W20" s="72"/>
      <c r="X20" s="72"/>
      <c r="Y20" s="84"/>
      <c r="Z20" s="72"/>
      <c r="AA20" s="72"/>
      <c r="AB20" s="72"/>
      <c r="AC20" s="69"/>
      <c r="AD20" s="32"/>
      <c r="AE20" s="32"/>
      <c r="AF20" s="32"/>
      <c r="AG20" s="32"/>
      <c r="AH20" s="70"/>
      <c r="AI20" s="33"/>
      <c r="AJ20" s="33"/>
      <c r="AK20" s="70"/>
      <c r="AL20" s="70"/>
      <c r="AM20" s="70"/>
    </row>
    <row r="21" spans="1:49" ht="15.75" x14ac:dyDescent="0.25">
      <c r="A21" s="73" t="s">
        <v>49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2"/>
      <c r="R21" s="72"/>
      <c r="S21" s="72"/>
      <c r="T21" s="72"/>
      <c r="U21" s="72"/>
      <c r="V21" s="72"/>
      <c r="W21" s="72"/>
      <c r="X21" s="72"/>
      <c r="Y21" s="84"/>
      <c r="Z21" s="72"/>
      <c r="AA21" s="72"/>
      <c r="AB21" s="72"/>
      <c r="AC21" s="69"/>
      <c r="AD21" s="32"/>
      <c r="AE21" s="32"/>
      <c r="AF21" s="32"/>
      <c r="AG21" s="32"/>
      <c r="AH21" s="70"/>
      <c r="AI21" s="33"/>
      <c r="AJ21" s="33"/>
      <c r="AK21" s="70"/>
      <c r="AL21" s="70"/>
      <c r="AM21" s="70"/>
    </row>
    <row r="22" spans="1:49" ht="15.75" x14ac:dyDescent="0.25">
      <c r="A22" s="73" t="s">
        <v>51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2"/>
      <c r="R22" s="72"/>
      <c r="S22" s="72"/>
      <c r="T22" s="72"/>
      <c r="U22" s="72"/>
      <c r="V22" s="72"/>
      <c r="W22" s="72"/>
      <c r="X22" s="72"/>
      <c r="Y22" s="84"/>
      <c r="Z22" s="72"/>
      <c r="AA22" s="72"/>
      <c r="AB22" s="72"/>
      <c r="AC22" s="69"/>
      <c r="AD22" s="32"/>
      <c r="AE22" s="33"/>
      <c r="AF22" s="32"/>
      <c r="AG22" s="32"/>
      <c r="AH22" s="70"/>
      <c r="AI22" s="33"/>
      <c r="AJ22" s="33"/>
      <c r="AK22" s="70"/>
      <c r="AL22" s="70"/>
      <c r="AM22" s="70"/>
    </row>
    <row r="23" spans="1:49" ht="15.75" x14ac:dyDescent="0.25">
      <c r="A23" s="73" t="s">
        <v>52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2"/>
      <c r="R23" s="72"/>
      <c r="S23" s="72"/>
      <c r="T23" s="72"/>
      <c r="U23" s="72"/>
      <c r="V23" s="72"/>
      <c r="W23" s="72"/>
      <c r="X23" s="72"/>
      <c r="Y23" s="84"/>
      <c r="Z23" s="72"/>
      <c r="AA23" s="72"/>
      <c r="AB23" s="72"/>
      <c r="AC23" s="74"/>
      <c r="AD23" s="34"/>
      <c r="AE23" s="34"/>
      <c r="AF23" s="34"/>
      <c r="AG23" s="34"/>
      <c r="AH23" s="75"/>
      <c r="AI23" s="216"/>
      <c r="AJ23" s="216"/>
      <c r="AK23" s="75"/>
      <c r="AL23" s="75"/>
      <c r="AM23" s="75"/>
    </row>
    <row r="24" spans="1:49" ht="23.25" customHeight="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84"/>
      <c r="Z24" s="72"/>
      <c r="AA24" s="72"/>
      <c r="AB24" s="72"/>
      <c r="AC24" s="69"/>
      <c r="AD24" s="32"/>
      <c r="AE24" s="32"/>
      <c r="AF24" s="32"/>
      <c r="AG24" s="32"/>
      <c r="AH24" s="70"/>
      <c r="AI24" s="33"/>
      <c r="AJ24" s="33"/>
      <c r="AK24" s="70"/>
      <c r="AL24" s="70"/>
      <c r="AM24" s="70"/>
    </row>
    <row r="25" spans="1:49" ht="27" customHeight="1" x14ac:dyDescent="0.25">
      <c r="A25" s="282" t="s">
        <v>53</v>
      </c>
      <c r="B25" s="282"/>
      <c r="C25" s="282"/>
      <c r="D25" s="282"/>
      <c r="E25" s="282"/>
      <c r="F25" s="282"/>
      <c r="G25" s="282"/>
      <c r="H25" s="282"/>
      <c r="I25" s="282"/>
      <c r="J25" s="282"/>
      <c r="K25" s="282" t="s">
        <v>62</v>
      </c>
      <c r="L25" s="282"/>
      <c r="M25" s="282"/>
      <c r="N25" s="282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292" t="s">
        <v>63</v>
      </c>
      <c r="Z25" s="302" t="s">
        <v>64</v>
      </c>
      <c r="AA25" s="302" t="s">
        <v>226</v>
      </c>
      <c r="AB25" s="293" t="s">
        <v>67</v>
      </c>
      <c r="AC25" s="291" t="s">
        <v>65</v>
      </c>
      <c r="AD25" s="291"/>
      <c r="AE25" s="291"/>
      <c r="AF25" s="291"/>
      <c r="AG25" s="291"/>
      <c r="AH25" s="291"/>
      <c r="AI25" s="283"/>
      <c r="AJ25" s="283"/>
      <c r="AK25" s="283"/>
      <c r="AL25" s="283"/>
      <c r="AM25" s="283"/>
    </row>
    <row r="26" spans="1:49" ht="142.5" customHeight="1" x14ac:dyDescent="0.25">
      <c r="A26" s="282" t="s">
        <v>54</v>
      </c>
      <c r="B26" s="282"/>
      <c r="C26" s="86" t="s">
        <v>55</v>
      </c>
      <c r="D26" s="86" t="s">
        <v>56</v>
      </c>
      <c r="E26" s="282" t="s">
        <v>57</v>
      </c>
      <c r="F26" s="282"/>
      <c r="G26" s="86" t="s">
        <v>58</v>
      </c>
      <c r="H26" s="282" t="s">
        <v>59</v>
      </c>
      <c r="I26" s="282"/>
      <c r="J26" s="282"/>
      <c r="K26" s="282" t="s">
        <v>60</v>
      </c>
      <c r="L26" s="282"/>
      <c r="M26" s="282"/>
      <c r="N26" s="86" t="s">
        <v>61</v>
      </c>
      <c r="O26" s="88"/>
      <c r="P26" s="86"/>
      <c r="Q26" s="85" t="s">
        <v>4</v>
      </c>
      <c r="R26" s="85" t="s">
        <v>5</v>
      </c>
      <c r="S26" s="85" t="s">
        <v>6</v>
      </c>
      <c r="T26" s="86"/>
      <c r="U26" s="89"/>
      <c r="V26" s="89"/>
      <c r="W26" s="89"/>
      <c r="X26" s="87" t="s">
        <v>16</v>
      </c>
      <c r="Y26" s="292"/>
      <c r="Z26" s="302"/>
      <c r="AA26" s="302"/>
      <c r="AB26" s="293"/>
      <c r="AC26" s="7">
        <v>2026</v>
      </c>
      <c r="AD26" s="7">
        <v>2027</v>
      </c>
      <c r="AE26" s="7">
        <v>2028</v>
      </c>
      <c r="AF26" s="7">
        <v>2029</v>
      </c>
      <c r="AG26" s="7">
        <v>2030</v>
      </c>
      <c r="AH26" s="7">
        <v>2031</v>
      </c>
      <c r="AI26" s="217"/>
      <c r="AJ26" s="217"/>
      <c r="AK26" s="217"/>
      <c r="AL26" s="217"/>
      <c r="AM26" s="94"/>
    </row>
    <row r="27" spans="1:49" s="12" customFormat="1" ht="18.75" customHeight="1" x14ac:dyDescent="0.25">
      <c r="A27" s="118">
        <v>1</v>
      </c>
      <c r="B27" s="118">
        <v>2</v>
      </c>
      <c r="C27" s="118">
        <v>3</v>
      </c>
      <c r="D27" s="118">
        <v>4</v>
      </c>
      <c r="E27" s="118">
        <v>5</v>
      </c>
      <c r="F27" s="118">
        <v>6</v>
      </c>
      <c r="G27" s="118">
        <v>7</v>
      </c>
      <c r="H27" s="118">
        <v>8</v>
      </c>
      <c r="I27" s="118">
        <v>9</v>
      </c>
      <c r="J27" s="118">
        <v>10</v>
      </c>
      <c r="K27" s="118">
        <v>11</v>
      </c>
      <c r="L27" s="118">
        <v>12</v>
      </c>
      <c r="M27" s="118">
        <v>13</v>
      </c>
      <c r="N27" s="118">
        <v>14</v>
      </c>
      <c r="O27" s="118"/>
      <c r="P27" s="118">
        <v>1</v>
      </c>
      <c r="Q27" s="118">
        <v>2</v>
      </c>
      <c r="R27" s="118">
        <v>3</v>
      </c>
      <c r="S27" s="118">
        <v>4</v>
      </c>
      <c r="T27" s="118">
        <v>5</v>
      </c>
      <c r="U27" s="139">
        <v>6</v>
      </c>
      <c r="V27" s="139">
        <v>7</v>
      </c>
      <c r="W27" s="139">
        <v>8</v>
      </c>
      <c r="X27" s="139" t="s">
        <v>17</v>
      </c>
      <c r="Y27" s="139" t="s">
        <v>17</v>
      </c>
      <c r="Z27" s="52">
        <v>16</v>
      </c>
      <c r="AA27" s="52">
        <v>17</v>
      </c>
      <c r="AB27" s="52">
        <v>18</v>
      </c>
      <c r="AC27" s="52">
        <v>19</v>
      </c>
      <c r="AD27" s="52">
        <v>20</v>
      </c>
      <c r="AE27" s="52">
        <v>21</v>
      </c>
      <c r="AF27" s="52">
        <v>22</v>
      </c>
      <c r="AG27" s="52">
        <v>23</v>
      </c>
      <c r="AH27" s="52">
        <v>24</v>
      </c>
      <c r="AI27" s="218"/>
      <c r="AJ27" s="218"/>
      <c r="AK27" s="219"/>
      <c r="AL27" s="219"/>
      <c r="AM27" s="219"/>
    </row>
    <row r="28" spans="1:49" ht="43.5" customHeight="1" x14ac:dyDescent="0.25">
      <c r="A28" s="156" t="s">
        <v>7</v>
      </c>
      <c r="B28" s="156" t="s">
        <v>8</v>
      </c>
      <c r="C28" s="156" t="s">
        <v>7</v>
      </c>
      <c r="D28" s="156" t="s">
        <v>7</v>
      </c>
      <c r="E28" s="156" t="s">
        <v>7</v>
      </c>
      <c r="F28" s="156" t="s">
        <v>7</v>
      </c>
      <c r="G28" s="156" t="s">
        <v>80</v>
      </c>
      <c r="H28" s="156" t="s">
        <v>97</v>
      </c>
      <c r="I28" s="156" t="s">
        <v>97</v>
      </c>
      <c r="J28" s="156" t="s">
        <v>97</v>
      </c>
      <c r="K28" s="156" t="s">
        <v>7</v>
      </c>
      <c r="L28" s="156" t="s">
        <v>7</v>
      </c>
      <c r="M28" s="156" t="s">
        <v>7</v>
      </c>
      <c r="N28" s="156" t="s">
        <v>176</v>
      </c>
      <c r="O28" s="156" t="s">
        <v>90</v>
      </c>
      <c r="P28" s="156" t="s">
        <v>17</v>
      </c>
      <c r="Q28" s="156" t="s">
        <v>91</v>
      </c>
      <c r="R28" s="156" t="s">
        <v>92</v>
      </c>
      <c r="S28" s="156" t="s">
        <v>93</v>
      </c>
      <c r="T28" s="156" t="s">
        <v>94</v>
      </c>
      <c r="U28" s="156" t="s">
        <v>88</v>
      </c>
      <c r="V28" s="156" t="s">
        <v>95</v>
      </c>
      <c r="W28" s="156" t="s">
        <v>96</v>
      </c>
      <c r="X28" s="156" t="s">
        <v>89</v>
      </c>
      <c r="Y28" s="161"/>
      <c r="Z28" s="172" t="s">
        <v>66</v>
      </c>
      <c r="AA28" s="163" t="s">
        <v>2</v>
      </c>
      <c r="AB28" s="164">
        <f>AB34+AB57</f>
        <v>518386.33999999997</v>
      </c>
      <c r="AC28" s="164">
        <f>AC34+AC57</f>
        <v>198938.69999999998</v>
      </c>
      <c r="AD28" s="164">
        <f>AD34+AD57</f>
        <v>107192.6</v>
      </c>
      <c r="AE28" s="164">
        <f>AE34+AE57</f>
        <v>109192.59999999999</v>
      </c>
      <c r="AF28" s="164">
        <f>AF34+AF57</f>
        <v>109192.59999999999</v>
      </c>
      <c r="AG28" s="164">
        <f>AG34+AG57</f>
        <v>109192.59999999999</v>
      </c>
      <c r="AH28" s="164">
        <f>AH34+AH57</f>
        <v>109192.59999999999</v>
      </c>
      <c r="AI28" s="217"/>
      <c r="AK28" s="220"/>
      <c r="AL28" s="220"/>
      <c r="AM28" s="220"/>
      <c r="AN28" s="221"/>
    </row>
    <row r="29" spans="1:49" ht="64.5" customHeight="1" x14ac:dyDescent="0.25">
      <c r="A29" s="140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13"/>
      <c r="P29" s="103"/>
      <c r="Q29" s="103"/>
      <c r="R29" s="103"/>
      <c r="S29" s="103"/>
      <c r="T29" s="103"/>
      <c r="U29" s="141"/>
      <c r="V29" s="141"/>
      <c r="W29" s="141"/>
      <c r="X29" s="141"/>
      <c r="Y29" s="141"/>
      <c r="Z29" s="83" t="s">
        <v>79</v>
      </c>
      <c r="AA29" s="103" t="s">
        <v>68</v>
      </c>
      <c r="AB29" s="103" t="s">
        <v>68</v>
      </c>
      <c r="AC29" s="103" t="s">
        <v>68</v>
      </c>
      <c r="AD29" s="103" t="s">
        <v>68</v>
      </c>
      <c r="AE29" s="103" t="s">
        <v>68</v>
      </c>
      <c r="AF29" s="103" t="s">
        <v>68</v>
      </c>
      <c r="AG29" s="103" t="s">
        <v>68</v>
      </c>
      <c r="AH29" s="103" t="s">
        <v>68</v>
      </c>
      <c r="AI29" s="217"/>
      <c r="AJ29" s="217"/>
      <c r="AK29" s="222"/>
      <c r="AL29" s="222"/>
      <c r="AM29" s="222"/>
      <c r="AN29" s="222"/>
      <c r="AO29" s="222"/>
      <c r="AP29" s="222"/>
    </row>
    <row r="30" spans="1:49" ht="33" customHeight="1" x14ac:dyDescent="0.25">
      <c r="A30" s="140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13"/>
      <c r="P30" s="103"/>
      <c r="Q30" s="103"/>
      <c r="R30" s="103"/>
      <c r="S30" s="103"/>
      <c r="T30" s="103"/>
      <c r="U30" s="141"/>
      <c r="V30" s="141"/>
      <c r="W30" s="141"/>
      <c r="X30" s="141"/>
      <c r="Y30" s="141"/>
      <c r="Z30" s="83" t="s">
        <v>140</v>
      </c>
      <c r="AA30" s="113" t="s">
        <v>3</v>
      </c>
      <c r="AB30" s="115">
        <v>81</v>
      </c>
      <c r="AC30" s="104">
        <v>81</v>
      </c>
      <c r="AD30" s="104">
        <v>81</v>
      </c>
      <c r="AE30" s="104">
        <v>79.2</v>
      </c>
      <c r="AF30" s="104">
        <v>79</v>
      </c>
      <c r="AG30" s="104">
        <v>78.5</v>
      </c>
      <c r="AH30" s="104">
        <v>78.400000000000006</v>
      </c>
      <c r="AI30" s="223"/>
      <c r="AJ30" s="223"/>
      <c r="AK30" s="224"/>
      <c r="AL30" s="224"/>
      <c r="AM30" s="224"/>
      <c r="AO30" s="225"/>
    </row>
    <row r="31" spans="1:49" ht="34.5" customHeight="1" x14ac:dyDescent="0.25">
      <c r="A31" s="140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13"/>
      <c r="P31" s="103"/>
      <c r="Q31" s="103"/>
      <c r="R31" s="103"/>
      <c r="S31" s="103"/>
      <c r="T31" s="103"/>
      <c r="U31" s="141"/>
      <c r="V31" s="141"/>
      <c r="W31" s="141"/>
      <c r="X31" s="141"/>
      <c r="Y31" s="141"/>
      <c r="Z31" s="83" t="s">
        <v>141</v>
      </c>
      <c r="AA31" s="113" t="s">
        <v>3</v>
      </c>
      <c r="AB31" s="115">
        <v>69</v>
      </c>
      <c r="AC31" s="115">
        <v>69</v>
      </c>
      <c r="AD31" s="115">
        <v>69.599999999999994</v>
      </c>
      <c r="AE31" s="115">
        <v>68.5</v>
      </c>
      <c r="AF31" s="115">
        <v>68</v>
      </c>
      <c r="AG31" s="115">
        <v>67.8</v>
      </c>
      <c r="AH31" s="115">
        <v>67.5</v>
      </c>
      <c r="AI31" s="226"/>
      <c r="AJ31" s="226"/>
      <c r="AK31" s="227"/>
      <c r="AL31" s="227"/>
      <c r="AM31" s="227"/>
      <c r="AP31" s="227"/>
      <c r="AQ31" s="227"/>
      <c r="AR31" s="227"/>
      <c r="AS31" s="227"/>
    </row>
    <row r="32" spans="1:49" ht="32.25" customHeight="1" x14ac:dyDescent="0.25">
      <c r="A32" s="140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13"/>
      <c r="P32" s="103"/>
      <c r="Q32" s="103"/>
      <c r="R32" s="103"/>
      <c r="S32" s="103"/>
      <c r="T32" s="103"/>
      <c r="U32" s="141"/>
      <c r="V32" s="141"/>
      <c r="W32" s="141"/>
      <c r="X32" s="141"/>
      <c r="Y32" s="141"/>
      <c r="Z32" s="83" t="s">
        <v>142</v>
      </c>
      <c r="AA32" s="113" t="s">
        <v>3</v>
      </c>
      <c r="AB32" s="115">
        <v>84</v>
      </c>
      <c r="AC32" s="115">
        <v>83.3</v>
      </c>
      <c r="AD32" s="115">
        <v>83</v>
      </c>
      <c r="AE32" s="115">
        <v>82.8</v>
      </c>
      <c r="AF32" s="115">
        <v>82.7</v>
      </c>
      <c r="AG32" s="115">
        <v>82.5</v>
      </c>
      <c r="AH32" s="115">
        <v>82.3</v>
      </c>
      <c r="AI32" s="226"/>
      <c r="AJ32" s="226"/>
      <c r="AK32" s="227"/>
      <c r="AL32" s="227"/>
      <c r="AM32" s="227"/>
      <c r="AN32" s="227"/>
      <c r="AP32" s="225"/>
      <c r="AQ32" s="228"/>
      <c r="AR32" s="228"/>
      <c r="AS32" s="228"/>
      <c r="AT32" s="228"/>
      <c r="AU32" s="228"/>
      <c r="AV32" s="228"/>
      <c r="AW32" s="228"/>
    </row>
    <row r="33" spans="1:49" ht="36" customHeight="1" x14ac:dyDescent="0.25">
      <c r="A33" s="140"/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13"/>
      <c r="P33" s="103"/>
      <c r="Q33" s="103"/>
      <c r="R33" s="103"/>
      <c r="S33" s="103"/>
      <c r="T33" s="103"/>
      <c r="U33" s="141"/>
      <c r="V33" s="141"/>
      <c r="W33" s="141"/>
      <c r="X33" s="141"/>
      <c r="Y33" s="141"/>
      <c r="Z33" s="83" t="s">
        <v>143</v>
      </c>
      <c r="AA33" s="113" t="s">
        <v>3</v>
      </c>
      <c r="AB33" s="115">
        <v>53</v>
      </c>
      <c r="AC33" s="115">
        <v>54.5</v>
      </c>
      <c r="AD33" s="115">
        <v>57</v>
      </c>
      <c r="AE33" s="115">
        <v>60</v>
      </c>
      <c r="AF33" s="115">
        <v>62</v>
      </c>
      <c r="AG33" s="115">
        <v>64.5</v>
      </c>
      <c r="AH33" s="115">
        <v>67</v>
      </c>
      <c r="AI33" s="226"/>
      <c r="AJ33" s="226"/>
      <c r="AK33" s="227"/>
      <c r="AL33" s="227"/>
      <c r="AM33" s="227"/>
      <c r="AP33" s="229"/>
      <c r="AQ33" s="230"/>
      <c r="AR33" s="231"/>
      <c r="AS33" s="231"/>
      <c r="AT33" s="231"/>
      <c r="AU33" s="231"/>
      <c r="AV33" s="231"/>
      <c r="AW33" s="231"/>
    </row>
    <row r="34" spans="1:49" ht="29.25" customHeight="1" x14ac:dyDescent="0.25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6"/>
      <c r="P34" s="167"/>
      <c r="Q34" s="167"/>
      <c r="R34" s="167"/>
      <c r="S34" s="167"/>
      <c r="T34" s="167"/>
      <c r="U34" s="168"/>
      <c r="V34" s="168"/>
      <c r="W34" s="168"/>
      <c r="X34" s="168"/>
      <c r="Y34" s="168"/>
      <c r="Z34" s="169" t="s">
        <v>106</v>
      </c>
      <c r="AA34" s="170"/>
      <c r="AB34" s="171">
        <f>AB35+AB45+AB50</f>
        <v>505086.33999999997</v>
      </c>
      <c r="AC34" s="171">
        <f>AC35+AC45+AC50</f>
        <v>164401.79999999999</v>
      </c>
      <c r="AD34" s="171">
        <f>AD35+AD45+AD50</f>
        <v>70655.7</v>
      </c>
      <c r="AE34" s="171">
        <f>AE35+AE45+AE50</f>
        <v>70655.7</v>
      </c>
      <c r="AF34" s="171">
        <f>AF35+AF45+AF50</f>
        <v>70655.7</v>
      </c>
      <c r="AG34" s="171">
        <f>AG35+AG45+AG50</f>
        <v>70655.7</v>
      </c>
      <c r="AH34" s="171">
        <f>AH35+AH45+AH50</f>
        <v>70655.7</v>
      </c>
      <c r="AI34" s="226"/>
      <c r="AJ34" s="226"/>
      <c r="AK34" s="232"/>
      <c r="AL34" s="232"/>
      <c r="AM34" s="232"/>
      <c r="AO34" s="229"/>
      <c r="AP34" s="229"/>
      <c r="AQ34" s="230"/>
      <c r="AR34" s="231"/>
      <c r="AS34" s="231"/>
      <c r="AT34" s="231"/>
      <c r="AU34" s="231"/>
      <c r="AV34" s="231"/>
      <c r="AW34" s="231"/>
    </row>
    <row r="35" spans="1:49" ht="92.25" customHeight="1" x14ac:dyDescent="0.25">
      <c r="A35" s="142" t="s">
        <v>7</v>
      </c>
      <c r="B35" s="142" t="s">
        <v>8</v>
      </c>
      <c r="C35" s="142" t="s">
        <v>7</v>
      </c>
      <c r="D35" s="142" t="s">
        <v>9</v>
      </c>
      <c r="E35" s="142"/>
      <c r="F35" s="142"/>
      <c r="G35" s="142"/>
      <c r="H35" s="142"/>
      <c r="I35" s="142"/>
      <c r="J35" s="142"/>
      <c r="K35" s="142"/>
      <c r="L35" s="142"/>
      <c r="M35" s="142"/>
      <c r="N35" s="142" t="s">
        <v>156</v>
      </c>
      <c r="O35" s="123"/>
      <c r="P35" s="143"/>
      <c r="Q35" s="143"/>
      <c r="R35" s="143"/>
      <c r="S35" s="143"/>
      <c r="T35" s="143"/>
      <c r="U35" s="144"/>
      <c r="V35" s="144"/>
      <c r="W35" s="144"/>
      <c r="X35" s="144"/>
      <c r="Y35" s="144"/>
      <c r="Z35" s="117" t="s">
        <v>150</v>
      </c>
      <c r="AA35" s="123" t="s">
        <v>2</v>
      </c>
      <c r="AB35" s="124">
        <f>AB36</f>
        <v>330797.24</v>
      </c>
      <c r="AC35" s="124">
        <f>AC36</f>
        <v>15246.800000000001</v>
      </c>
      <c r="AD35" s="124">
        <f t="shared" ref="AD35:AH35" si="0">AD36</f>
        <v>6320.6</v>
      </c>
      <c r="AE35" s="124">
        <f t="shared" si="0"/>
        <v>6320.6</v>
      </c>
      <c r="AF35" s="124">
        <f t="shared" si="0"/>
        <v>6320.6</v>
      </c>
      <c r="AG35" s="124">
        <f t="shared" si="0"/>
        <v>6320.6</v>
      </c>
      <c r="AH35" s="124">
        <f t="shared" si="0"/>
        <v>6320.6</v>
      </c>
      <c r="AI35" s="233"/>
      <c r="AJ35" s="233"/>
      <c r="AK35" s="234"/>
      <c r="AL35" s="234"/>
      <c r="AM35" s="234"/>
      <c r="AP35" s="235"/>
      <c r="AQ35" s="230"/>
      <c r="AR35" s="231"/>
      <c r="AS35" s="231"/>
      <c r="AT35" s="231"/>
      <c r="AU35" s="231"/>
      <c r="AV35" s="231"/>
      <c r="AW35" s="231"/>
    </row>
    <row r="36" spans="1:49" ht="52.5" customHeight="1" x14ac:dyDescent="0.25">
      <c r="A36" s="145" t="s">
        <v>7</v>
      </c>
      <c r="B36" s="145" t="s">
        <v>8</v>
      </c>
      <c r="C36" s="145" t="s">
        <v>7</v>
      </c>
      <c r="D36" s="145" t="s">
        <v>9</v>
      </c>
      <c r="E36" s="145" t="s">
        <v>98</v>
      </c>
      <c r="F36" s="145" t="s">
        <v>11</v>
      </c>
      <c r="G36" s="145" t="s">
        <v>7</v>
      </c>
      <c r="H36" s="145" t="s">
        <v>7</v>
      </c>
      <c r="I36" s="145" t="s">
        <v>7</v>
      </c>
      <c r="J36" s="145" t="s">
        <v>7</v>
      </c>
      <c r="K36" s="145" t="s">
        <v>7</v>
      </c>
      <c r="L36" s="145" t="s">
        <v>12</v>
      </c>
      <c r="M36" s="145" t="s">
        <v>11</v>
      </c>
      <c r="N36" s="145" t="s">
        <v>157</v>
      </c>
      <c r="O36" s="111"/>
      <c r="P36" s="146"/>
      <c r="Q36" s="146"/>
      <c r="R36" s="146"/>
      <c r="S36" s="146"/>
      <c r="T36" s="146"/>
      <c r="U36" s="147"/>
      <c r="V36" s="147"/>
      <c r="W36" s="147"/>
      <c r="X36" s="147"/>
      <c r="Y36" s="147"/>
      <c r="Z36" s="116" t="s">
        <v>178</v>
      </c>
      <c r="AA36" s="111" t="s">
        <v>2</v>
      </c>
      <c r="AB36" s="125">
        <f>AB39+AB42+AB43</f>
        <v>330797.24</v>
      </c>
      <c r="AC36" s="125">
        <f>AC39+AC42</f>
        <v>15246.800000000001</v>
      </c>
      <c r="AD36" s="125">
        <f>AD39+AD42</f>
        <v>6320.6</v>
      </c>
      <c r="AE36" s="125">
        <f t="shared" ref="AE36:AH36" si="1">AE39+AE42</f>
        <v>6320.6</v>
      </c>
      <c r="AF36" s="125">
        <f t="shared" si="1"/>
        <v>6320.6</v>
      </c>
      <c r="AG36" s="125">
        <f t="shared" si="1"/>
        <v>6320.6</v>
      </c>
      <c r="AH36" s="125">
        <f t="shared" si="1"/>
        <v>6320.6</v>
      </c>
      <c r="AI36" s="233"/>
      <c r="AJ36" s="233"/>
      <c r="AK36" s="234"/>
      <c r="AL36" s="234"/>
      <c r="AM36" s="234"/>
      <c r="AO36" s="229"/>
      <c r="AP36" s="235"/>
      <c r="AQ36" s="230"/>
      <c r="AR36" s="231"/>
      <c r="AS36" s="231"/>
      <c r="AT36" s="231"/>
      <c r="AU36" s="231"/>
      <c r="AV36" s="231"/>
      <c r="AW36" s="231"/>
    </row>
    <row r="37" spans="1:49" ht="39.75" customHeight="1" x14ac:dyDescent="0.25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11"/>
      <c r="P37" s="146"/>
      <c r="Q37" s="146"/>
      <c r="R37" s="146"/>
      <c r="S37" s="146"/>
      <c r="T37" s="146"/>
      <c r="U37" s="147"/>
      <c r="V37" s="147"/>
      <c r="W37" s="147"/>
      <c r="X37" s="147"/>
      <c r="Y37" s="147"/>
      <c r="Z37" s="116" t="s">
        <v>149</v>
      </c>
      <c r="AA37" s="111" t="s">
        <v>1</v>
      </c>
      <c r="AB37" s="126">
        <v>0</v>
      </c>
      <c r="AC37" s="126">
        <v>1</v>
      </c>
      <c r="AD37" s="126">
        <v>0</v>
      </c>
      <c r="AE37" s="126">
        <v>0</v>
      </c>
      <c r="AF37" s="126">
        <v>0</v>
      </c>
      <c r="AG37" s="126">
        <v>0</v>
      </c>
      <c r="AH37" s="126">
        <v>0</v>
      </c>
      <c r="AJ37" s="233"/>
      <c r="AK37" s="234"/>
      <c r="AL37" s="234"/>
      <c r="AM37" s="234"/>
      <c r="AO37" s="229"/>
      <c r="AP37" s="233"/>
      <c r="AQ37" s="230"/>
      <c r="AR37" s="231"/>
      <c r="AS37" s="231"/>
      <c r="AT37" s="231"/>
      <c r="AU37" s="231"/>
      <c r="AV37" s="231"/>
      <c r="AW37" s="231"/>
    </row>
    <row r="38" spans="1:49" ht="39.75" customHeight="1" x14ac:dyDescent="0.25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11"/>
      <c r="P38" s="146"/>
      <c r="Q38" s="146"/>
      <c r="R38" s="146"/>
      <c r="S38" s="146"/>
      <c r="T38" s="146"/>
      <c r="U38" s="147"/>
      <c r="V38" s="147"/>
      <c r="W38" s="147"/>
      <c r="X38" s="147"/>
      <c r="Y38" s="147"/>
      <c r="Z38" s="116" t="s">
        <v>148</v>
      </c>
      <c r="AA38" s="111" t="s">
        <v>1</v>
      </c>
      <c r="AB38" s="126">
        <v>2</v>
      </c>
      <c r="AC38" s="126">
        <v>1</v>
      </c>
      <c r="AD38" s="126">
        <v>2</v>
      </c>
      <c r="AE38" s="126">
        <v>0</v>
      </c>
      <c r="AF38" s="126">
        <v>0</v>
      </c>
      <c r="AG38" s="126">
        <v>0</v>
      </c>
      <c r="AH38" s="126">
        <v>0</v>
      </c>
      <c r="AJ38" s="233"/>
      <c r="AK38" s="234"/>
      <c r="AL38" s="234"/>
      <c r="AM38" s="234"/>
      <c r="AO38" s="229"/>
      <c r="AP38" s="233"/>
      <c r="AQ38" s="230"/>
      <c r="AR38" s="231"/>
      <c r="AS38" s="231"/>
      <c r="AT38" s="231"/>
      <c r="AU38" s="231"/>
      <c r="AV38" s="231"/>
      <c r="AW38" s="231"/>
    </row>
    <row r="39" spans="1:49" ht="47.25" customHeight="1" x14ac:dyDescent="0.25">
      <c r="A39" s="148" t="s">
        <v>7</v>
      </c>
      <c r="B39" s="148" t="s">
        <v>8</v>
      </c>
      <c r="C39" s="148" t="s">
        <v>7</v>
      </c>
      <c r="D39" s="148" t="s">
        <v>9</v>
      </c>
      <c r="E39" s="148" t="s">
        <v>98</v>
      </c>
      <c r="F39" s="148" t="s">
        <v>11</v>
      </c>
      <c r="G39" s="148" t="s">
        <v>99</v>
      </c>
      <c r="H39" s="148" t="s">
        <v>88</v>
      </c>
      <c r="I39" s="148" t="s">
        <v>83</v>
      </c>
      <c r="J39" s="148" t="s">
        <v>100</v>
      </c>
      <c r="K39" s="148" t="s">
        <v>7</v>
      </c>
      <c r="L39" s="148" t="s">
        <v>12</v>
      </c>
      <c r="M39" s="148" t="s">
        <v>11</v>
      </c>
      <c r="N39" s="148" t="s">
        <v>155</v>
      </c>
      <c r="O39" s="127"/>
      <c r="P39" s="149"/>
      <c r="Q39" s="149"/>
      <c r="R39" s="149"/>
      <c r="S39" s="149"/>
      <c r="T39" s="149"/>
      <c r="U39" s="150"/>
      <c r="V39" s="150"/>
      <c r="W39" s="150"/>
      <c r="X39" s="150"/>
      <c r="Y39" s="148" t="s">
        <v>191</v>
      </c>
      <c r="Z39" s="121" t="s">
        <v>147</v>
      </c>
      <c r="AA39" s="127" t="s">
        <v>2</v>
      </c>
      <c r="AB39" s="128">
        <v>274965.8</v>
      </c>
      <c r="AC39" s="128">
        <v>8926.2000000000007</v>
      </c>
      <c r="AD39" s="128">
        <v>0</v>
      </c>
      <c r="AE39" s="128">
        <v>0</v>
      </c>
      <c r="AF39" s="128">
        <v>0</v>
      </c>
      <c r="AG39" s="128">
        <v>0</v>
      </c>
      <c r="AH39" s="128">
        <v>0</v>
      </c>
      <c r="AI39" s="236"/>
      <c r="AJ39" s="236"/>
      <c r="AK39" s="237"/>
      <c r="AL39" s="237"/>
      <c r="AM39" s="237"/>
      <c r="AO39" s="229"/>
      <c r="AP39" s="236"/>
      <c r="AQ39" s="230"/>
      <c r="AR39" s="231"/>
      <c r="AS39" s="231"/>
      <c r="AT39" s="231"/>
      <c r="AU39" s="231"/>
      <c r="AV39" s="231"/>
      <c r="AW39" s="231"/>
    </row>
    <row r="40" spans="1:49" ht="49.5" customHeight="1" x14ac:dyDescent="0.25">
      <c r="A40" s="140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13"/>
      <c r="P40" s="103"/>
      <c r="Q40" s="103"/>
      <c r="R40" s="103"/>
      <c r="S40" s="103"/>
      <c r="T40" s="103"/>
      <c r="U40" s="141"/>
      <c r="V40" s="141"/>
      <c r="W40" s="141"/>
      <c r="X40" s="141"/>
      <c r="Y40" s="141"/>
      <c r="Z40" s="174" t="s">
        <v>146</v>
      </c>
      <c r="AA40" s="113" t="s">
        <v>18</v>
      </c>
      <c r="AB40" s="115">
        <f>1224.4/1000</f>
        <v>1.2244000000000002</v>
      </c>
      <c r="AC40" s="105">
        <v>30</v>
      </c>
      <c r="AD40" s="105">
        <v>0</v>
      </c>
      <c r="AE40" s="105">
        <v>0</v>
      </c>
      <c r="AF40" s="105">
        <v>0</v>
      </c>
      <c r="AG40" s="105">
        <v>0</v>
      </c>
      <c r="AH40" s="105">
        <v>0</v>
      </c>
      <c r="AI40" s="226"/>
      <c r="AJ40" s="226"/>
      <c r="AK40" s="227"/>
      <c r="AL40" s="227"/>
      <c r="AM40" s="227"/>
      <c r="AO40" s="229"/>
      <c r="AP40" s="230"/>
      <c r="AQ40" s="230"/>
      <c r="AR40" s="231"/>
      <c r="AS40" s="231"/>
      <c r="AT40" s="231"/>
      <c r="AU40" s="231"/>
      <c r="AV40" s="231"/>
      <c r="AW40" s="231"/>
    </row>
    <row r="41" spans="1:49" ht="27.75" customHeight="1" x14ac:dyDescent="0.25">
      <c r="A41" s="148" t="s">
        <v>7</v>
      </c>
      <c r="B41" s="148" t="s">
        <v>8</v>
      </c>
      <c r="C41" s="148" t="s">
        <v>7</v>
      </c>
      <c r="D41" s="148" t="s">
        <v>9</v>
      </c>
      <c r="E41" s="148" t="s">
        <v>98</v>
      </c>
      <c r="F41" s="148" t="s">
        <v>11</v>
      </c>
      <c r="G41" s="148"/>
      <c r="H41" s="148" t="s">
        <v>82</v>
      </c>
      <c r="I41" s="148" t="s">
        <v>86</v>
      </c>
      <c r="J41" s="148" t="s">
        <v>85</v>
      </c>
      <c r="K41" s="148" t="s">
        <v>7</v>
      </c>
      <c r="L41" s="148" t="s">
        <v>12</v>
      </c>
      <c r="M41" s="148" t="s">
        <v>11</v>
      </c>
      <c r="N41" s="148"/>
      <c r="O41" s="127"/>
      <c r="P41" s="149"/>
      <c r="Q41" s="149"/>
      <c r="R41" s="149"/>
      <c r="S41" s="149"/>
      <c r="T41" s="149"/>
      <c r="U41" s="150"/>
      <c r="V41" s="150"/>
      <c r="W41" s="150"/>
      <c r="X41" s="150"/>
      <c r="Y41" s="173"/>
      <c r="Z41" s="288" t="s">
        <v>186</v>
      </c>
      <c r="AA41" s="127" t="s">
        <v>2</v>
      </c>
      <c r="AB41" s="177">
        <f>AB42+AB43</f>
        <v>55831.44</v>
      </c>
      <c r="AC41" s="177">
        <v>0</v>
      </c>
      <c r="AD41" s="177">
        <f t="shared" ref="AD41:AH41" si="2">AD42+AD43</f>
        <v>6320.6</v>
      </c>
      <c r="AE41" s="177">
        <f t="shared" si="2"/>
        <v>6320.6</v>
      </c>
      <c r="AF41" s="177">
        <f t="shared" si="2"/>
        <v>6320.6</v>
      </c>
      <c r="AG41" s="177">
        <f t="shared" si="2"/>
        <v>6320.6</v>
      </c>
      <c r="AH41" s="177">
        <f t="shared" si="2"/>
        <v>6320.6</v>
      </c>
      <c r="AI41" s="226"/>
      <c r="AJ41" s="226"/>
      <c r="AK41" s="227"/>
      <c r="AL41" s="227"/>
      <c r="AM41" s="227"/>
      <c r="AO41" s="229"/>
      <c r="AP41" s="230"/>
      <c r="AQ41" s="230"/>
      <c r="AR41" s="231"/>
      <c r="AS41" s="231"/>
      <c r="AT41" s="231"/>
      <c r="AU41" s="231"/>
      <c r="AV41" s="231"/>
      <c r="AW41" s="231"/>
    </row>
    <row r="42" spans="1:49" ht="39.75" customHeight="1" x14ac:dyDescent="0.25">
      <c r="A42" s="148" t="s">
        <v>7</v>
      </c>
      <c r="B42" s="148" t="s">
        <v>8</v>
      </c>
      <c r="C42" s="148" t="s">
        <v>7</v>
      </c>
      <c r="D42" s="148" t="s">
        <v>9</v>
      </c>
      <c r="E42" s="148" t="s">
        <v>98</v>
      </c>
      <c r="F42" s="148" t="s">
        <v>11</v>
      </c>
      <c r="G42" s="148" t="s">
        <v>107</v>
      </c>
      <c r="H42" s="148" t="s">
        <v>82</v>
      </c>
      <c r="I42" s="148" t="s">
        <v>86</v>
      </c>
      <c r="J42" s="148" t="s">
        <v>85</v>
      </c>
      <c r="K42" s="148" t="s">
        <v>7</v>
      </c>
      <c r="L42" s="148" t="s">
        <v>12</v>
      </c>
      <c r="M42" s="148" t="s">
        <v>11</v>
      </c>
      <c r="N42" s="148" t="s">
        <v>158</v>
      </c>
      <c r="O42" s="127"/>
      <c r="P42" s="149"/>
      <c r="Q42" s="149"/>
      <c r="R42" s="149"/>
      <c r="S42" s="149"/>
      <c r="T42" s="149"/>
      <c r="U42" s="150"/>
      <c r="V42" s="150"/>
      <c r="W42" s="150"/>
      <c r="X42" s="150"/>
      <c r="Y42" s="150"/>
      <c r="Z42" s="289"/>
      <c r="AA42" s="127" t="s">
        <v>2</v>
      </c>
      <c r="AB42" s="176">
        <f>11411+32492.94</f>
        <v>43903.94</v>
      </c>
      <c r="AC42" s="176">
        <v>6320.6</v>
      </c>
      <c r="AD42" s="176">
        <v>6320.6</v>
      </c>
      <c r="AE42" s="176">
        <v>6320.6</v>
      </c>
      <c r="AF42" s="176">
        <v>6320.6</v>
      </c>
      <c r="AG42" s="176">
        <v>6320.6</v>
      </c>
      <c r="AH42" s="176">
        <v>6320.6</v>
      </c>
      <c r="AI42" s="236"/>
      <c r="AJ42" s="236"/>
      <c r="AK42" s="236"/>
      <c r="AL42" s="236"/>
      <c r="AM42" s="237"/>
      <c r="AN42" s="236"/>
      <c r="AO42" s="236"/>
      <c r="AP42" s="227"/>
      <c r="AQ42" s="230"/>
      <c r="AR42" s="231"/>
      <c r="AS42" s="231"/>
      <c r="AT42" s="231"/>
      <c r="AU42" s="231"/>
      <c r="AV42" s="231"/>
      <c r="AW42" s="231"/>
    </row>
    <row r="43" spans="1:49" ht="38.25" customHeight="1" x14ac:dyDescent="0.25">
      <c r="A43" s="148" t="s">
        <v>7</v>
      </c>
      <c r="B43" s="148" t="s">
        <v>8</v>
      </c>
      <c r="C43" s="148" t="s">
        <v>7</v>
      </c>
      <c r="D43" s="148" t="s">
        <v>9</v>
      </c>
      <c r="E43" s="148" t="s">
        <v>98</v>
      </c>
      <c r="F43" s="148" t="s">
        <v>11</v>
      </c>
      <c r="G43" s="148" t="s">
        <v>101</v>
      </c>
      <c r="H43" s="148" t="s">
        <v>82</v>
      </c>
      <c r="I43" s="148" t="s">
        <v>86</v>
      </c>
      <c r="J43" s="148" t="s">
        <v>85</v>
      </c>
      <c r="K43" s="148" t="s">
        <v>7</v>
      </c>
      <c r="L43" s="148" t="s">
        <v>12</v>
      </c>
      <c r="M43" s="148" t="s">
        <v>11</v>
      </c>
      <c r="N43" s="148" t="s">
        <v>159</v>
      </c>
      <c r="O43" s="127"/>
      <c r="P43" s="149"/>
      <c r="Q43" s="149"/>
      <c r="R43" s="149"/>
      <c r="S43" s="149"/>
      <c r="T43" s="149"/>
      <c r="U43" s="150"/>
      <c r="V43" s="150"/>
      <c r="W43" s="150"/>
      <c r="X43" s="150"/>
      <c r="Y43" s="150"/>
      <c r="Z43" s="290"/>
      <c r="AA43" s="127" t="s">
        <v>2</v>
      </c>
      <c r="AB43" s="128">
        <v>11927.5</v>
      </c>
      <c r="AC43" s="128">
        <v>0</v>
      </c>
      <c r="AD43" s="128">
        <v>0</v>
      </c>
      <c r="AE43" s="128">
        <v>0</v>
      </c>
      <c r="AF43" s="128">
        <v>0</v>
      </c>
      <c r="AG43" s="128">
        <v>0</v>
      </c>
      <c r="AH43" s="128">
        <v>0</v>
      </c>
      <c r="AI43" s="236"/>
      <c r="AJ43" s="236"/>
      <c r="AK43" s="236"/>
      <c r="AL43" s="236"/>
      <c r="AM43" s="237"/>
      <c r="AO43" s="229"/>
      <c r="AP43" s="230"/>
      <c r="AQ43" s="230"/>
      <c r="AR43" s="231"/>
      <c r="AS43" s="231"/>
      <c r="AT43" s="231"/>
      <c r="AU43" s="231"/>
      <c r="AV43" s="231"/>
      <c r="AW43" s="231"/>
    </row>
    <row r="44" spans="1:49" ht="43.5" customHeight="1" x14ac:dyDescent="0.25">
      <c r="A44" s="140"/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13"/>
      <c r="P44" s="103"/>
      <c r="Q44" s="103"/>
      <c r="R44" s="103"/>
      <c r="S44" s="103"/>
      <c r="T44" s="103"/>
      <c r="U44" s="141"/>
      <c r="V44" s="141"/>
      <c r="W44" s="141"/>
      <c r="X44" s="141"/>
      <c r="Y44" s="141"/>
      <c r="Z44" s="122" t="s">
        <v>113</v>
      </c>
      <c r="AA44" s="113" t="s">
        <v>18</v>
      </c>
      <c r="AB44" s="129">
        <f>1.5158+2.0224</f>
        <v>3.5382000000000002</v>
      </c>
      <c r="AC44" s="105">
        <v>675.2</v>
      </c>
      <c r="AD44" s="105">
        <f>847.5+726.85</f>
        <v>1574.35</v>
      </c>
      <c r="AE44" s="125">
        <v>1</v>
      </c>
      <c r="AF44" s="125">
        <v>1</v>
      </c>
      <c r="AG44" s="125">
        <v>1</v>
      </c>
      <c r="AH44" s="125">
        <v>1</v>
      </c>
      <c r="AI44" s="236"/>
      <c r="AJ44" s="236"/>
      <c r="AO44" s="229"/>
      <c r="AP44" s="230"/>
      <c r="AQ44" s="230"/>
      <c r="AR44" s="231"/>
      <c r="AS44" s="231"/>
      <c r="AT44" s="231"/>
      <c r="AU44" s="231"/>
      <c r="AV44" s="231"/>
      <c r="AW44" s="231"/>
    </row>
    <row r="45" spans="1:49" ht="62.25" customHeight="1" x14ac:dyDescent="0.25">
      <c r="A45" s="142" t="s">
        <v>7</v>
      </c>
      <c r="B45" s="142" t="s">
        <v>8</v>
      </c>
      <c r="C45" s="142" t="s">
        <v>7</v>
      </c>
      <c r="D45" s="142" t="s">
        <v>10</v>
      </c>
      <c r="E45" s="142"/>
      <c r="F45" s="142"/>
      <c r="G45" s="142"/>
      <c r="H45" s="142"/>
      <c r="I45" s="142"/>
      <c r="J45" s="142"/>
      <c r="K45" s="142"/>
      <c r="L45" s="142"/>
      <c r="M45" s="142"/>
      <c r="N45" s="142" t="s">
        <v>161</v>
      </c>
      <c r="O45" s="123"/>
      <c r="P45" s="143"/>
      <c r="Q45" s="143"/>
      <c r="R45" s="143"/>
      <c r="S45" s="143"/>
      <c r="T45" s="143"/>
      <c r="U45" s="144"/>
      <c r="V45" s="144"/>
      <c r="W45" s="144"/>
      <c r="X45" s="144"/>
      <c r="Y45" s="144"/>
      <c r="Z45" s="117" t="s">
        <v>108</v>
      </c>
      <c r="AA45" s="123" t="s">
        <v>2</v>
      </c>
      <c r="AB45" s="124">
        <f t="shared" ref="AB45:AH45" si="3">AB47</f>
        <v>164582.1</v>
      </c>
      <c r="AC45" s="124">
        <f>AC47</f>
        <v>104248.8</v>
      </c>
      <c r="AD45" s="124">
        <f t="shared" si="3"/>
        <v>0</v>
      </c>
      <c r="AE45" s="124">
        <f t="shared" si="3"/>
        <v>0</v>
      </c>
      <c r="AF45" s="124">
        <f t="shared" si="3"/>
        <v>0</v>
      </c>
      <c r="AG45" s="124">
        <f t="shared" si="3"/>
        <v>0</v>
      </c>
      <c r="AH45" s="124">
        <f t="shared" si="3"/>
        <v>0</v>
      </c>
      <c r="AI45" s="233"/>
      <c r="AJ45" s="233"/>
      <c r="AK45" s="234"/>
      <c r="AL45" s="234"/>
      <c r="AM45" s="234"/>
      <c r="AO45" s="229"/>
      <c r="AP45" s="230"/>
      <c r="AQ45" s="230"/>
      <c r="AR45" s="231"/>
      <c r="AS45" s="231"/>
      <c r="AT45" s="231"/>
      <c r="AU45" s="231"/>
      <c r="AV45" s="231"/>
      <c r="AW45" s="231"/>
    </row>
    <row r="46" spans="1:49" ht="49.5" customHeight="1" x14ac:dyDescent="0.25">
      <c r="A46" s="145" t="s">
        <v>7</v>
      </c>
      <c r="B46" s="145" t="s">
        <v>8</v>
      </c>
      <c r="C46" s="145" t="s">
        <v>7</v>
      </c>
      <c r="D46" s="145" t="s">
        <v>10</v>
      </c>
      <c r="E46" s="145" t="s">
        <v>7</v>
      </c>
      <c r="F46" s="145" t="s">
        <v>9</v>
      </c>
      <c r="G46" s="145"/>
      <c r="H46" s="145"/>
      <c r="I46" s="145"/>
      <c r="J46" s="145"/>
      <c r="K46" s="145"/>
      <c r="L46" s="145"/>
      <c r="M46" s="145"/>
      <c r="N46" s="145" t="s">
        <v>162</v>
      </c>
      <c r="O46" s="111"/>
      <c r="P46" s="146"/>
      <c r="Q46" s="146"/>
      <c r="R46" s="146"/>
      <c r="S46" s="146"/>
      <c r="T46" s="146"/>
      <c r="U46" s="147"/>
      <c r="V46" s="147"/>
      <c r="W46" s="147"/>
      <c r="X46" s="147"/>
      <c r="Y46" s="147"/>
      <c r="Z46" s="116" t="s">
        <v>160</v>
      </c>
      <c r="AA46" s="111" t="s">
        <v>2</v>
      </c>
      <c r="AB46" s="125">
        <f>AB47</f>
        <v>164582.1</v>
      </c>
      <c r="AC46" s="125">
        <f t="shared" ref="AC46:AH46" si="4">AC47</f>
        <v>104248.8</v>
      </c>
      <c r="AD46" s="125">
        <f t="shared" si="4"/>
        <v>0</v>
      </c>
      <c r="AE46" s="125">
        <f t="shared" si="4"/>
        <v>0</v>
      </c>
      <c r="AF46" s="125">
        <f t="shared" si="4"/>
        <v>0</v>
      </c>
      <c r="AG46" s="125">
        <f t="shared" si="4"/>
        <v>0</v>
      </c>
      <c r="AH46" s="125">
        <f t="shared" si="4"/>
        <v>0</v>
      </c>
      <c r="AI46" s="233"/>
      <c r="AJ46" s="233"/>
      <c r="AK46" s="234"/>
      <c r="AL46" s="234"/>
      <c r="AM46" s="234"/>
      <c r="AO46" s="229"/>
      <c r="AP46" s="230"/>
      <c r="AQ46" s="230"/>
      <c r="AR46" s="231"/>
      <c r="AS46" s="231"/>
      <c r="AT46" s="231"/>
      <c r="AU46" s="231"/>
      <c r="AV46" s="231"/>
      <c r="AW46" s="231"/>
    </row>
    <row r="47" spans="1:49" ht="42.75" customHeight="1" x14ac:dyDescent="0.25">
      <c r="A47" s="148" t="s">
        <v>7</v>
      </c>
      <c r="B47" s="148" t="s">
        <v>8</v>
      </c>
      <c r="C47" s="148" t="s">
        <v>7</v>
      </c>
      <c r="D47" s="148" t="s">
        <v>10</v>
      </c>
      <c r="E47" s="148" t="s">
        <v>7</v>
      </c>
      <c r="F47" s="148" t="s">
        <v>9</v>
      </c>
      <c r="G47" s="148" t="s">
        <v>103</v>
      </c>
      <c r="H47" s="148" t="s">
        <v>88</v>
      </c>
      <c r="I47" s="148" t="s">
        <v>83</v>
      </c>
      <c r="J47" s="148" t="s">
        <v>102</v>
      </c>
      <c r="K47" s="148" t="s">
        <v>7</v>
      </c>
      <c r="L47" s="148" t="s">
        <v>12</v>
      </c>
      <c r="M47" s="148" t="s">
        <v>11</v>
      </c>
      <c r="N47" s="148" t="s">
        <v>163</v>
      </c>
      <c r="O47" s="127"/>
      <c r="P47" s="149"/>
      <c r="Q47" s="149"/>
      <c r="R47" s="149"/>
      <c r="S47" s="149"/>
      <c r="T47" s="149"/>
      <c r="U47" s="150"/>
      <c r="V47" s="150"/>
      <c r="W47" s="150"/>
      <c r="X47" s="150"/>
      <c r="Y47" s="148" t="s">
        <v>192</v>
      </c>
      <c r="Z47" s="120" t="s">
        <v>184</v>
      </c>
      <c r="AA47" s="127" t="s">
        <v>2</v>
      </c>
      <c r="AB47" s="128">
        <f>15719.8+28507.7+120354.6</f>
        <v>164582.1</v>
      </c>
      <c r="AC47" s="128">
        <f>24012.5+80236.3</f>
        <v>104248.8</v>
      </c>
      <c r="AD47" s="128">
        <v>0</v>
      </c>
      <c r="AE47" s="128">
        <v>0</v>
      </c>
      <c r="AF47" s="128">
        <v>0</v>
      </c>
      <c r="AG47" s="128">
        <v>0</v>
      </c>
      <c r="AH47" s="128">
        <v>0</v>
      </c>
      <c r="AI47" s="236"/>
      <c r="AJ47" s="236"/>
      <c r="AK47" s="237"/>
      <c r="AL47" s="237"/>
      <c r="AM47" s="237"/>
      <c r="AO47" s="229"/>
      <c r="AP47" s="230"/>
      <c r="AQ47" s="230"/>
      <c r="AR47" s="231"/>
      <c r="AS47" s="231"/>
      <c r="AT47" s="231"/>
      <c r="AU47" s="231"/>
      <c r="AV47" s="231"/>
      <c r="AW47" s="231"/>
    </row>
    <row r="48" spans="1:49" ht="33" customHeight="1" x14ac:dyDescent="0.25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13"/>
      <c r="P48" s="103"/>
      <c r="Q48" s="103"/>
      <c r="R48" s="103"/>
      <c r="S48" s="103"/>
      <c r="T48" s="103"/>
      <c r="U48" s="141"/>
      <c r="V48" s="141"/>
      <c r="W48" s="141"/>
      <c r="X48" s="141"/>
      <c r="Y48" s="141"/>
      <c r="Z48" s="119" t="s">
        <v>110</v>
      </c>
      <c r="AA48" s="111" t="s">
        <v>1</v>
      </c>
      <c r="AB48" s="106">
        <v>1</v>
      </c>
      <c r="AC48" s="106">
        <v>0</v>
      </c>
      <c r="AD48" s="106">
        <v>0</v>
      </c>
      <c r="AE48" s="106">
        <v>0</v>
      </c>
      <c r="AF48" s="106">
        <v>0</v>
      </c>
      <c r="AG48" s="106">
        <v>0</v>
      </c>
      <c r="AH48" s="106">
        <v>0</v>
      </c>
      <c r="AI48" s="238"/>
      <c r="AJ48" s="238"/>
      <c r="AK48" s="239"/>
      <c r="AL48" s="239"/>
      <c r="AM48" s="239"/>
      <c r="AO48" s="229"/>
      <c r="AP48" s="235"/>
      <c r="AQ48" s="230"/>
      <c r="AR48" s="231"/>
      <c r="AS48" s="231"/>
      <c r="AT48" s="231"/>
      <c r="AU48" s="231"/>
      <c r="AV48" s="231"/>
      <c r="AW48" s="231"/>
    </row>
    <row r="49" spans="1:50" ht="28.5" customHeigh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13"/>
      <c r="P49" s="103"/>
      <c r="Q49" s="103"/>
      <c r="R49" s="103"/>
      <c r="S49" s="103"/>
      <c r="T49" s="103"/>
      <c r="U49" s="141"/>
      <c r="V49" s="141"/>
      <c r="W49" s="141"/>
      <c r="X49" s="141"/>
      <c r="Y49" s="141"/>
      <c r="Z49" s="119" t="s">
        <v>111</v>
      </c>
      <c r="AA49" s="113" t="s">
        <v>1</v>
      </c>
      <c r="AB49" s="106">
        <v>0</v>
      </c>
      <c r="AC49" s="106">
        <v>1</v>
      </c>
      <c r="AD49" s="106">
        <v>0</v>
      </c>
      <c r="AE49" s="106">
        <v>0</v>
      </c>
      <c r="AF49" s="106">
        <v>0</v>
      </c>
      <c r="AG49" s="106">
        <v>0</v>
      </c>
      <c r="AH49" s="106">
        <v>0</v>
      </c>
      <c r="AI49" s="238"/>
      <c r="AJ49" s="238"/>
      <c r="AK49" s="239"/>
      <c r="AL49" s="239"/>
      <c r="AM49" s="239"/>
      <c r="AP49" s="240"/>
      <c r="AQ49" s="241"/>
      <c r="AR49" s="241"/>
      <c r="AS49" s="241"/>
      <c r="AT49" s="241"/>
      <c r="AU49" s="241"/>
      <c r="AV49" s="241"/>
      <c r="AW49" s="241"/>
    </row>
    <row r="50" spans="1:50" ht="87.75" customHeight="1" x14ac:dyDescent="0.25">
      <c r="A50" s="142" t="s">
        <v>7</v>
      </c>
      <c r="B50" s="142" t="s">
        <v>8</v>
      </c>
      <c r="C50" s="142" t="s">
        <v>7</v>
      </c>
      <c r="D50" s="142" t="s">
        <v>10</v>
      </c>
      <c r="E50" s="142"/>
      <c r="F50" s="142"/>
      <c r="G50" s="142"/>
      <c r="H50" s="142"/>
      <c r="I50" s="142"/>
      <c r="J50" s="142"/>
      <c r="K50" s="142"/>
      <c r="L50" s="142"/>
      <c r="M50" s="142"/>
      <c r="N50" s="142" t="s">
        <v>161</v>
      </c>
      <c r="O50" s="123"/>
      <c r="P50" s="143"/>
      <c r="Q50" s="143"/>
      <c r="R50" s="143"/>
      <c r="S50" s="143"/>
      <c r="T50" s="143"/>
      <c r="U50" s="144"/>
      <c r="V50" s="144"/>
      <c r="W50" s="144"/>
      <c r="X50" s="144"/>
      <c r="Y50" s="144"/>
      <c r="Z50" s="117" t="s">
        <v>109</v>
      </c>
      <c r="AA50" s="123" t="s">
        <v>2</v>
      </c>
      <c r="AB50" s="124">
        <f>AB54</f>
        <v>9707</v>
      </c>
      <c r="AC50" s="124">
        <f>AC54</f>
        <v>44906.2</v>
      </c>
      <c r="AD50" s="124">
        <f>AD54</f>
        <v>64335.1</v>
      </c>
      <c r="AE50" s="124">
        <f t="shared" ref="AE50:AH50" si="5">AE54</f>
        <v>64335.1</v>
      </c>
      <c r="AF50" s="124">
        <f t="shared" si="5"/>
        <v>64335.1</v>
      </c>
      <c r="AG50" s="124">
        <f t="shared" si="5"/>
        <v>64335.1</v>
      </c>
      <c r="AH50" s="124">
        <f t="shared" si="5"/>
        <v>64335.1</v>
      </c>
      <c r="AI50" s="233"/>
      <c r="AJ50" s="233"/>
      <c r="AK50" s="234"/>
      <c r="AL50" s="234"/>
      <c r="AM50" s="234"/>
      <c r="AP50" s="242"/>
      <c r="AQ50" s="243"/>
      <c r="AR50" s="243"/>
      <c r="AS50" s="244"/>
      <c r="AT50" s="244"/>
      <c r="AU50" s="244"/>
      <c r="AV50" s="244"/>
      <c r="AW50" s="244"/>
      <c r="AX50" s="244"/>
    </row>
    <row r="51" spans="1:50" ht="47.25" customHeight="1" x14ac:dyDescent="0.25">
      <c r="A51" s="145" t="s">
        <v>7</v>
      </c>
      <c r="B51" s="145" t="s">
        <v>8</v>
      </c>
      <c r="C51" s="145" t="s">
        <v>7</v>
      </c>
      <c r="D51" s="145" t="s">
        <v>10</v>
      </c>
      <c r="E51" s="145" t="s">
        <v>7</v>
      </c>
      <c r="F51" s="145" t="s">
        <v>10</v>
      </c>
      <c r="G51" s="145"/>
      <c r="H51" s="145"/>
      <c r="I51" s="145"/>
      <c r="J51" s="145"/>
      <c r="K51" s="145"/>
      <c r="L51" s="145"/>
      <c r="M51" s="145"/>
      <c r="N51" s="145" t="s">
        <v>164</v>
      </c>
      <c r="O51" s="111"/>
      <c r="P51" s="146"/>
      <c r="Q51" s="146"/>
      <c r="R51" s="146"/>
      <c r="S51" s="146"/>
      <c r="T51" s="146"/>
      <c r="U51" s="147"/>
      <c r="V51" s="147"/>
      <c r="W51" s="147"/>
      <c r="X51" s="147"/>
      <c r="Y51" s="147"/>
      <c r="Z51" s="175" t="s">
        <v>185</v>
      </c>
      <c r="AA51" s="111" t="s">
        <v>2</v>
      </c>
      <c r="AB51" s="125">
        <f>AB54</f>
        <v>9707</v>
      </c>
      <c r="AC51" s="125">
        <f t="shared" ref="AC51:AH51" si="6">AC54</f>
        <v>44906.2</v>
      </c>
      <c r="AD51" s="125">
        <f t="shared" si="6"/>
        <v>64335.1</v>
      </c>
      <c r="AE51" s="125">
        <f t="shared" si="6"/>
        <v>64335.1</v>
      </c>
      <c r="AF51" s="125">
        <f t="shared" si="6"/>
        <v>64335.1</v>
      </c>
      <c r="AG51" s="125">
        <f t="shared" si="6"/>
        <v>64335.1</v>
      </c>
      <c r="AH51" s="125">
        <f t="shared" si="6"/>
        <v>64335.1</v>
      </c>
      <c r="AI51" s="233"/>
      <c r="AJ51" s="233"/>
      <c r="AK51" s="234"/>
      <c r="AL51" s="234"/>
      <c r="AM51" s="234"/>
      <c r="AN51" s="235"/>
      <c r="AP51" s="242"/>
      <c r="AQ51" s="243"/>
      <c r="AR51" s="243"/>
      <c r="AS51" s="244"/>
      <c r="AT51" s="244"/>
      <c r="AU51" s="244"/>
      <c r="AV51" s="244"/>
      <c r="AW51" s="244"/>
      <c r="AX51" s="244"/>
    </row>
    <row r="52" spans="1:50" ht="51.75" customHeight="1" x14ac:dyDescent="0.25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11"/>
      <c r="P52" s="146"/>
      <c r="Q52" s="146"/>
      <c r="R52" s="146"/>
      <c r="S52" s="146"/>
      <c r="T52" s="146"/>
      <c r="U52" s="147"/>
      <c r="V52" s="147"/>
      <c r="W52" s="147"/>
      <c r="X52" s="147"/>
      <c r="Y52" s="147"/>
      <c r="Z52" s="175" t="s">
        <v>187</v>
      </c>
      <c r="AA52" s="111" t="s">
        <v>1</v>
      </c>
      <c r="AB52" s="125">
        <f>1460+50</f>
        <v>1510</v>
      </c>
      <c r="AC52" s="125">
        <f>AB52+50</f>
        <v>1560</v>
      </c>
      <c r="AD52" s="125">
        <f t="shared" ref="AD52:AH52" si="7">AC52+50</f>
        <v>1610</v>
      </c>
      <c r="AE52" s="125">
        <f t="shared" si="7"/>
        <v>1660</v>
      </c>
      <c r="AF52" s="125">
        <f t="shared" si="7"/>
        <v>1710</v>
      </c>
      <c r="AG52" s="125">
        <f t="shared" si="7"/>
        <v>1760</v>
      </c>
      <c r="AH52" s="125">
        <f t="shared" si="7"/>
        <v>1810</v>
      </c>
      <c r="AI52" s="233"/>
      <c r="AJ52" s="233"/>
      <c r="AK52" s="234"/>
      <c r="AL52" s="234"/>
      <c r="AM52" s="234"/>
      <c r="AN52" s="235"/>
      <c r="AP52" s="242"/>
      <c r="AQ52" s="243"/>
      <c r="AR52" s="243"/>
      <c r="AS52" s="244"/>
      <c r="AT52" s="244"/>
      <c r="AU52" s="244"/>
      <c r="AV52" s="244"/>
      <c r="AW52" s="244"/>
      <c r="AX52" s="244"/>
    </row>
    <row r="53" spans="1:50" ht="60" hidden="1" customHeight="1" x14ac:dyDescent="0.25">
      <c r="A53" s="148" t="s">
        <v>7</v>
      </c>
      <c r="B53" s="148" t="s">
        <v>8</v>
      </c>
      <c r="C53" s="148" t="s">
        <v>7</v>
      </c>
      <c r="D53" s="148" t="s">
        <v>10</v>
      </c>
      <c r="E53" s="148" t="s">
        <v>7</v>
      </c>
      <c r="F53" s="148" t="s">
        <v>10</v>
      </c>
      <c r="G53" s="148"/>
      <c r="H53" s="148" t="s">
        <v>88</v>
      </c>
      <c r="I53" s="148" t="s">
        <v>83</v>
      </c>
      <c r="J53" s="148" t="s">
        <v>105</v>
      </c>
      <c r="K53" s="148"/>
      <c r="L53" s="148"/>
      <c r="M53" s="148"/>
      <c r="N53" s="148"/>
      <c r="O53" s="127"/>
      <c r="P53" s="149"/>
      <c r="Q53" s="149"/>
      <c r="R53" s="149"/>
      <c r="S53" s="149"/>
      <c r="T53" s="149"/>
      <c r="U53" s="150"/>
      <c r="V53" s="150"/>
      <c r="W53" s="150"/>
      <c r="X53" s="150"/>
      <c r="Y53" s="150"/>
      <c r="Z53" s="120" t="s">
        <v>179</v>
      </c>
      <c r="AA53" s="127"/>
      <c r="AB53" s="128"/>
      <c r="AC53" s="128"/>
      <c r="AD53" s="128"/>
      <c r="AE53" s="128"/>
      <c r="AF53" s="128"/>
      <c r="AG53" s="128"/>
      <c r="AH53" s="128"/>
      <c r="AI53" s="233"/>
      <c r="AJ53" s="233"/>
      <c r="AK53" s="234"/>
      <c r="AL53" s="234"/>
      <c r="AM53" s="234"/>
      <c r="AN53" s="235"/>
      <c r="AP53" s="242"/>
      <c r="AQ53" s="243"/>
      <c r="AR53" s="243"/>
      <c r="AS53" s="244"/>
      <c r="AT53" s="244"/>
      <c r="AU53" s="244"/>
      <c r="AV53" s="244"/>
      <c r="AW53" s="244"/>
      <c r="AX53" s="244"/>
    </row>
    <row r="54" spans="1:50" ht="112.5" customHeight="1" x14ac:dyDescent="0.25">
      <c r="A54" s="148" t="s">
        <v>7</v>
      </c>
      <c r="B54" s="148" t="s">
        <v>8</v>
      </c>
      <c r="C54" s="148" t="s">
        <v>7</v>
      </c>
      <c r="D54" s="148" t="s">
        <v>10</v>
      </c>
      <c r="E54" s="148" t="s">
        <v>7</v>
      </c>
      <c r="F54" s="148" t="s">
        <v>10</v>
      </c>
      <c r="G54" s="148" t="s">
        <v>104</v>
      </c>
      <c r="H54" s="148" t="s">
        <v>88</v>
      </c>
      <c r="I54" s="148" t="s">
        <v>83</v>
      </c>
      <c r="J54" s="148" t="s">
        <v>105</v>
      </c>
      <c r="K54" s="148" t="s">
        <v>7</v>
      </c>
      <c r="L54" s="148" t="s">
        <v>12</v>
      </c>
      <c r="M54" s="148" t="s">
        <v>11</v>
      </c>
      <c r="N54" s="148" t="s">
        <v>177</v>
      </c>
      <c r="O54" s="127"/>
      <c r="P54" s="149"/>
      <c r="Q54" s="149"/>
      <c r="R54" s="149"/>
      <c r="S54" s="149"/>
      <c r="T54" s="149"/>
      <c r="U54" s="150"/>
      <c r="V54" s="150"/>
      <c r="W54" s="150"/>
      <c r="X54" s="150"/>
      <c r="Y54" s="148" t="s">
        <v>193</v>
      </c>
      <c r="Z54" s="120" t="s">
        <v>180</v>
      </c>
      <c r="AA54" s="127" t="s">
        <v>2</v>
      </c>
      <c r="AB54" s="128">
        <v>9707</v>
      </c>
      <c r="AC54" s="128">
        <v>44906.2</v>
      </c>
      <c r="AD54" s="128">
        <v>64335.1</v>
      </c>
      <c r="AE54" s="128">
        <v>64335.1</v>
      </c>
      <c r="AF54" s="128">
        <v>64335.1</v>
      </c>
      <c r="AG54" s="128">
        <v>64335.1</v>
      </c>
      <c r="AH54" s="128">
        <v>64335.1</v>
      </c>
      <c r="AI54" s="236"/>
      <c r="AJ54" s="236"/>
      <c r="AK54" s="237"/>
      <c r="AL54" s="237"/>
      <c r="AM54" s="237"/>
      <c r="AP54" s="245"/>
      <c r="AQ54" s="246"/>
      <c r="AR54" s="246"/>
      <c r="AS54" s="246"/>
      <c r="AT54" s="246"/>
      <c r="AU54" s="246"/>
      <c r="AV54" s="246"/>
      <c r="AW54" s="246"/>
    </row>
    <row r="55" spans="1:50" ht="39" customHeight="1" x14ac:dyDescent="0.25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11"/>
      <c r="P55" s="146"/>
      <c r="Q55" s="146"/>
      <c r="R55" s="146"/>
      <c r="S55" s="146"/>
      <c r="T55" s="146"/>
      <c r="U55" s="147"/>
      <c r="V55" s="147"/>
      <c r="W55" s="147"/>
      <c r="X55" s="147"/>
      <c r="Y55" s="147"/>
      <c r="Z55" s="119" t="s">
        <v>112</v>
      </c>
      <c r="AA55" s="111" t="s">
        <v>1</v>
      </c>
      <c r="AB55" s="111">
        <v>1</v>
      </c>
      <c r="AC55" s="107">
        <v>5</v>
      </c>
      <c r="AD55" s="107">
        <v>5</v>
      </c>
      <c r="AE55" s="107">
        <v>0</v>
      </c>
      <c r="AF55" s="107">
        <v>0</v>
      </c>
      <c r="AG55" s="107">
        <v>0</v>
      </c>
      <c r="AH55" s="107">
        <v>0</v>
      </c>
      <c r="AI55" s="247"/>
      <c r="AJ55" s="247"/>
      <c r="AK55" s="244"/>
      <c r="AL55" s="244"/>
      <c r="AM55" s="244"/>
      <c r="AP55" s="230"/>
      <c r="AQ55" s="230"/>
      <c r="AR55" s="231"/>
      <c r="AS55" s="248"/>
      <c r="AT55" s="248"/>
      <c r="AU55" s="248"/>
      <c r="AV55" s="248"/>
      <c r="AW55" s="248"/>
    </row>
    <row r="56" spans="1:50" ht="34.5" customHeight="1" x14ac:dyDescent="0.25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11"/>
      <c r="P56" s="146"/>
      <c r="Q56" s="146"/>
      <c r="R56" s="146"/>
      <c r="S56" s="146"/>
      <c r="T56" s="146"/>
      <c r="U56" s="147"/>
      <c r="V56" s="147"/>
      <c r="W56" s="147"/>
      <c r="X56" s="147"/>
      <c r="Y56" s="147"/>
      <c r="Z56" s="119" t="s">
        <v>165</v>
      </c>
      <c r="AA56" s="111" t="s">
        <v>3</v>
      </c>
      <c r="AB56" s="108">
        <v>0</v>
      </c>
      <c r="AC56" s="108">
        <v>0</v>
      </c>
      <c r="AD56" s="108">
        <v>2.4</v>
      </c>
      <c r="AE56" s="108">
        <v>4.2</v>
      </c>
      <c r="AF56" s="108">
        <v>4.2</v>
      </c>
      <c r="AG56" s="108">
        <v>4.2</v>
      </c>
      <c r="AH56" s="108">
        <v>4.2</v>
      </c>
      <c r="AI56" s="249"/>
      <c r="AJ56" s="249"/>
      <c r="AK56" s="250"/>
      <c r="AL56" s="250"/>
      <c r="AM56" s="250"/>
      <c r="AP56" s="235"/>
    </row>
    <row r="57" spans="1:50" ht="57.75" customHeight="1" x14ac:dyDescent="0.25">
      <c r="A57" s="156" t="s">
        <v>7</v>
      </c>
      <c r="B57" s="156" t="s">
        <v>8</v>
      </c>
      <c r="C57" s="156" t="s">
        <v>7</v>
      </c>
      <c r="D57" s="156" t="s">
        <v>12</v>
      </c>
      <c r="E57" s="156"/>
      <c r="F57" s="156"/>
      <c r="G57" s="156"/>
      <c r="H57" s="156"/>
      <c r="I57" s="156"/>
      <c r="J57" s="156"/>
      <c r="K57" s="156"/>
      <c r="L57" s="156"/>
      <c r="M57" s="156"/>
      <c r="N57" s="156" t="s">
        <v>167</v>
      </c>
      <c r="O57" s="157"/>
      <c r="P57" s="160"/>
      <c r="Q57" s="160"/>
      <c r="R57" s="160"/>
      <c r="S57" s="160"/>
      <c r="T57" s="160"/>
      <c r="U57" s="161"/>
      <c r="V57" s="161"/>
      <c r="W57" s="161"/>
      <c r="X57" s="161"/>
      <c r="Y57" s="161" t="s">
        <v>84</v>
      </c>
      <c r="Z57" s="162" t="s">
        <v>78</v>
      </c>
      <c r="AA57" s="163" t="s">
        <v>2</v>
      </c>
      <c r="AB57" s="164">
        <f t="shared" ref="AB57:AH57" si="8">AB58+AB68+AB87+AB79</f>
        <v>13300</v>
      </c>
      <c r="AC57" s="164">
        <f t="shared" si="8"/>
        <v>34536.9</v>
      </c>
      <c r="AD57" s="164">
        <f t="shared" si="8"/>
        <v>36536.9</v>
      </c>
      <c r="AE57" s="164">
        <f t="shared" si="8"/>
        <v>38536.899999999994</v>
      </c>
      <c r="AF57" s="164">
        <f t="shared" si="8"/>
        <v>38536.899999999994</v>
      </c>
      <c r="AG57" s="164">
        <f t="shared" si="8"/>
        <v>38536.899999999994</v>
      </c>
      <c r="AH57" s="164">
        <f t="shared" si="8"/>
        <v>38536.899999999994</v>
      </c>
      <c r="AI57" s="251"/>
      <c r="AJ57" s="251"/>
      <c r="AK57" s="252"/>
      <c r="AL57" s="253"/>
      <c r="AM57" s="253"/>
      <c r="AN57" s="221"/>
    </row>
    <row r="58" spans="1:50" ht="66" customHeight="1" x14ac:dyDescent="0.25">
      <c r="A58" s="156" t="s">
        <v>7</v>
      </c>
      <c r="B58" s="156" t="s">
        <v>8</v>
      </c>
      <c r="C58" s="156" t="s">
        <v>7</v>
      </c>
      <c r="D58" s="156" t="s">
        <v>12</v>
      </c>
      <c r="E58" s="156" t="s">
        <v>7</v>
      </c>
      <c r="F58" s="156" t="s">
        <v>9</v>
      </c>
      <c r="G58" s="156"/>
      <c r="H58" s="156"/>
      <c r="I58" s="156"/>
      <c r="J58" s="156"/>
      <c r="K58" s="156"/>
      <c r="L58" s="156"/>
      <c r="M58" s="156"/>
      <c r="N58" s="156" t="s">
        <v>168</v>
      </c>
      <c r="O58" s="157"/>
      <c r="P58" s="157"/>
      <c r="Q58" s="157"/>
      <c r="R58" s="157"/>
      <c r="S58" s="157"/>
      <c r="T58" s="157"/>
      <c r="U58" s="156"/>
      <c r="V58" s="156"/>
      <c r="W58" s="156"/>
      <c r="X58" s="156"/>
      <c r="Y58" s="156" t="s">
        <v>84</v>
      </c>
      <c r="Z58" s="158" t="s">
        <v>166</v>
      </c>
      <c r="AA58" s="157" t="s">
        <v>2</v>
      </c>
      <c r="AB58" s="159">
        <f t="shared" ref="AB58:AH58" si="9">AB60+AB63+AB65</f>
        <v>2330.6999999999998</v>
      </c>
      <c r="AC58" s="159">
        <f t="shared" si="9"/>
        <v>2820.6</v>
      </c>
      <c r="AD58" s="159">
        <f t="shared" si="9"/>
        <v>2820.6</v>
      </c>
      <c r="AE58" s="159">
        <f t="shared" si="9"/>
        <v>2820.6</v>
      </c>
      <c r="AF58" s="159">
        <f t="shared" si="9"/>
        <v>2820.6</v>
      </c>
      <c r="AG58" s="159">
        <f t="shared" si="9"/>
        <v>2820.6</v>
      </c>
      <c r="AH58" s="159">
        <f t="shared" si="9"/>
        <v>2820.6</v>
      </c>
      <c r="AI58" s="254"/>
      <c r="AJ58" s="254"/>
      <c r="AK58" s="241"/>
      <c r="AL58" s="241"/>
      <c r="AM58" s="241"/>
    </row>
    <row r="59" spans="1:50" ht="46.5" customHeight="1" x14ac:dyDescent="0.25">
      <c r="A59" s="140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13"/>
      <c r="P59" s="103"/>
      <c r="Q59" s="103"/>
      <c r="R59" s="103"/>
      <c r="S59" s="103"/>
      <c r="T59" s="103"/>
      <c r="U59" s="141"/>
      <c r="V59" s="141"/>
      <c r="W59" s="141"/>
      <c r="X59" s="141"/>
      <c r="Y59" s="141"/>
      <c r="Z59" s="83" t="s">
        <v>114</v>
      </c>
      <c r="AA59" s="113" t="s">
        <v>3</v>
      </c>
      <c r="AB59" s="104">
        <v>98</v>
      </c>
      <c r="AC59" s="104">
        <f>AB59+0.1</f>
        <v>98.1</v>
      </c>
      <c r="AD59" s="104">
        <f>AC59+0.2</f>
        <v>98.3</v>
      </c>
      <c r="AE59" s="104">
        <f>AD59+0.3</f>
        <v>98.6</v>
      </c>
      <c r="AF59" s="104">
        <f>AE59+0.1</f>
        <v>98.699999999999989</v>
      </c>
      <c r="AG59" s="104">
        <f>AF59+0.2</f>
        <v>98.899999999999991</v>
      </c>
      <c r="AH59" s="104">
        <f t="shared" ref="AH59" si="10">AG59+0.1</f>
        <v>98.999999999999986</v>
      </c>
      <c r="AI59" s="255"/>
      <c r="AJ59" s="255"/>
      <c r="AK59" s="256"/>
      <c r="AL59" s="256"/>
      <c r="AM59" s="256"/>
      <c r="AP59" s="257"/>
    </row>
    <row r="60" spans="1:50" ht="47.25" customHeight="1" x14ac:dyDescent="0.25">
      <c r="A60" s="140" t="s">
        <v>7</v>
      </c>
      <c r="B60" s="140" t="s">
        <v>8</v>
      </c>
      <c r="C60" s="140" t="s">
        <v>7</v>
      </c>
      <c r="D60" s="140" t="s">
        <v>12</v>
      </c>
      <c r="E60" s="140" t="s">
        <v>7</v>
      </c>
      <c r="F60" s="140" t="s">
        <v>9</v>
      </c>
      <c r="G60" s="140" t="s">
        <v>81</v>
      </c>
      <c r="H60" s="140" t="s">
        <v>82</v>
      </c>
      <c r="I60" s="140" t="s">
        <v>83</v>
      </c>
      <c r="J60" s="140" t="s">
        <v>83</v>
      </c>
      <c r="K60" s="140" t="s">
        <v>7</v>
      </c>
      <c r="L60" s="140" t="s">
        <v>12</v>
      </c>
      <c r="M60" s="140" t="s">
        <v>11</v>
      </c>
      <c r="N60" s="140" t="s">
        <v>169</v>
      </c>
      <c r="O60" s="113"/>
      <c r="P60" s="113"/>
      <c r="Q60" s="113"/>
      <c r="R60" s="113"/>
      <c r="S60" s="113"/>
      <c r="T60" s="113"/>
      <c r="U60" s="140"/>
      <c r="V60" s="140"/>
      <c r="W60" s="140"/>
      <c r="X60" s="140"/>
      <c r="Y60" s="140" t="s">
        <v>84</v>
      </c>
      <c r="Z60" s="130" t="s">
        <v>115</v>
      </c>
      <c r="AA60" s="131" t="s">
        <v>2</v>
      </c>
      <c r="AB60" s="109">
        <v>554.70000000000005</v>
      </c>
      <c r="AC60" s="109">
        <v>977.9</v>
      </c>
      <c r="AD60" s="109">
        <v>977.9</v>
      </c>
      <c r="AE60" s="109">
        <v>977.9</v>
      </c>
      <c r="AF60" s="109">
        <v>977.9</v>
      </c>
      <c r="AG60" s="109">
        <v>977.9</v>
      </c>
      <c r="AH60" s="109">
        <v>977.9</v>
      </c>
      <c r="AI60" s="258"/>
      <c r="AJ60" s="258"/>
      <c r="AK60" s="259"/>
      <c r="AL60" s="259"/>
      <c r="AM60" s="259"/>
      <c r="AP60" s="242"/>
    </row>
    <row r="61" spans="1:50" ht="51.75" customHeight="1" x14ac:dyDescent="0.25">
      <c r="A61" s="140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13"/>
      <c r="P61" s="113"/>
      <c r="Q61" s="113"/>
      <c r="R61" s="113"/>
      <c r="S61" s="113"/>
      <c r="T61" s="113"/>
      <c r="U61" s="140"/>
      <c r="V61" s="140"/>
      <c r="W61" s="140"/>
      <c r="X61" s="140"/>
      <c r="Y61" s="140"/>
      <c r="Z61" s="83" t="s">
        <v>116</v>
      </c>
      <c r="AA61" s="180" t="s">
        <v>1</v>
      </c>
      <c r="AB61" s="110">
        <v>20</v>
      </c>
      <c r="AC61" s="110">
        <v>18</v>
      </c>
      <c r="AD61" s="110">
        <v>15</v>
      </c>
      <c r="AE61" s="110">
        <v>14</v>
      </c>
      <c r="AF61" s="110">
        <v>12</v>
      </c>
      <c r="AG61" s="110">
        <v>10</v>
      </c>
      <c r="AH61" s="110">
        <v>8</v>
      </c>
      <c r="AI61" s="260"/>
      <c r="AJ61" s="260"/>
      <c r="AK61" s="261"/>
      <c r="AL61" s="261"/>
      <c r="AM61" s="261"/>
      <c r="AP61" s="262"/>
    </row>
    <row r="62" spans="1:50" ht="51.75" customHeight="1" x14ac:dyDescent="0.25">
      <c r="A62" s="140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13"/>
      <c r="P62" s="113"/>
      <c r="Q62" s="113"/>
      <c r="R62" s="113"/>
      <c r="S62" s="113"/>
      <c r="T62" s="113"/>
      <c r="U62" s="140"/>
      <c r="V62" s="140"/>
      <c r="W62" s="140"/>
      <c r="X62" s="140"/>
      <c r="Y62" s="140"/>
      <c r="Z62" s="83" t="s">
        <v>117</v>
      </c>
      <c r="AA62" s="110" t="s">
        <v>3</v>
      </c>
      <c r="AB62" s="178">
        <v>100</v>
      </c>
      <c r="AC62" s="178">
        <v>100</v>
      </c>
      <c r="AD62" s="178">
        <v>100</v>
      </c>
      <c r="AE62" s="178">
        <v>100</v>
      </c>
      <c r="AF62" s="178">
        <v>100</v>
      </c>
      <c r="AG62" s="178">
        <v>100</v>
      </c>
      <c r="AH62" s="178">
        <v>100</v>
      </c>
      <c r="AI62" s="260"/>
      <c r="AJ62" s="260"/>
      <c r="AK62" s="261"/>
      <c r="AL62" s="261"/>
      <c r="AM62" s="261"/>
    </row>
    <row r="63" spans="1:50" ht="43.5" customHeight="1" x14ac:dyDescent="0.25">
      <c r="A63" s="140" t="s">
        <v>7</v>
      </c>
      <c r="B63" s="140" t="s">
        <v>8</v>
      </c>
      <c r="C63" s="140" t="s">
        <v>7</v>
      </c>
      <c r="D63" s="140" t="s">
        <v>12</v>
      </c>
      <c r="E63" s="140" t="s">
        <v>7</v>
      </c>
      <c r="F63" s="140" t="s">
        <v>9</v>
      </c>
      <c r="G63" s="140" t="s">
        <v>81</v>
      </c>
      <c r="H63" s="140" t="s">
        <v>82</v>
      </c>
      <c r="I63" s="140" t="s">
        <v>83</v>
      </c>
      <c r="J63" s="140" t="s">
        <v>85</v>
      </c>
      <c r="K63" s="140" t="s">
        <v>7</v>
      </c>
      <c r="L63" s="140" t="s">
        <v>12</v>
      </c>
      <c r="M63" s="140" t="s">
        <v>11</v>
      </c>
      <c r="N63" s="140" t="s">
        <v>169</v>
      </c>
      <c r="O63" s="113"/>
      <c r="P63" s="113"/>
      <c r="Q63" s="113"/>
      <c r="R63" s="113"/>
      <c r="S63" s="113"/>
      <c r="T63" s="113"/>
      <c r="U63" s="140"/>
      <c r="V63" s="140"/>
      <c r="W63" s="140"/>
      <c r="X63" s="140"/>
      <c r="Y63" s="140" t="s">
        <v>84</v>
      </c>
      <c r="Z63" s="130" t="s">
        <v>118</v>
      </c>
      <c r="AA63" s="131" t="s">
        <v>2</v>
      </c>
      <c r="AB63" s="109">
        <v>1525</v>
      </c>
      <c r="AC63" s="109">
        <v>1653</v>
      </c>
      <c r="AD63" s="109">
        <v>1653</v>
      </c>
      <c r="AE63" s="109">
        <v>1653</v>
      </c>
      <c r="AF63" s="109">
        <v>1653</v>
      </c>
      <c r="AG63" s="109">
        <v>1653</v>
      </c>
      <c r="AH63" s="109">
        <v>1653</v>
      </c>
      <c r="AI63" s="258"/>
      <c r="AJ63" s="258"/>
      <c r="AK63" s="259"/>
      <c r="AL63" s="259"/>
      <c r="AM63" s="259"/>
      <c r="AP63" s="23"/>
    </row>
    <row r="64" spans="1:50" ht="46.5" customHeight="1" x14ac:dyDescent="0.25">
      <c r="A64" s="140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13"/>
      <c r="P64" s="113"/>
      <c r="Q64" s="113"/>
      <c r="R64" s="113"/>
      <c r="S64" s="113"/>
      <c r="T64" s="113"/>
      <c r="U64" s="140"/>
      <c r="V64" s="140"/>
      <c r="W64" s="140"/>
      <c r="X64" s="140"/>
      <c r="Y64" s="140"/>
      <c r="Z64" s="83" t="s">
        <v>119</v>
      </c>
      <c r="AA64" s="113" t="s">
        <v>3</v>
      </c>
      <c r="AB64" s="104">
        <v>100</v>
      </c>
      <c r="AC64" s="104">
        <v>100</v>
      </c>
      <c r="AD64" s="108">
        <v>100</v>
      </c>
      <c r="AE64" s="108">
        <v>100</v>
      </c>
      <c r="AF64" s="108">
        <v>100</v>
      </c>
      <c r="AG64" s="108">
        <v>100</v>
      </c>
      <c r="AH64" s="104">
        <v>100</v>
      </c>
      <c r="AI64" s="263"/>
      <c r="AJ64" s="263"/>
      <c r="AK64" s="94"/>
      <c r="AL64" s="94"/>
      <c r="AM64" s="94"/>
      <c r="AP64" s="257"/>
    </row>
    <row r="65" spans="1:42" s="23" customFormat="1" ht="51.75" customHeight="1" x14ac:dyDescent="0.25">
      <c r="A65" s="140" t="s">
        <v>7</v>
      </c>
      <c r="B65" s="140" t="s">
        <v>8</v>
      </c>
      <c r="C65" s="140" t="s">
        <v>7</v>
      </c>
      <c r="D65" s="140" t="s">
        <v>12</v>
      </c>
      <c r="E65" s="140" t="s">
        <v>7</v>
      </c>
      <c r="F65" s="140" t="s">
        <v>9</v>
      </c>
      <c r="G65" s="140" t="s">
        <v>81</v>
      </c>
      <c r="H65" s="140" t="s">
        <v>82</v>
      </c>
      <c r="I65" s="140" t="s">
        <v>83</v>
      </c>
      <c r="J65" s="140" t="s">
        <v>86</v>
      </c>
      <c r="K65" s="140" t="s">
        <v>7</v>
      </c>
      <c r="L65" s="140" t="s">
        <v>12</v>
      </c>
      <c r="M65" s="140" t="s">
        <v>11</v>
      </c>
      <c r="N65" s="140" t="s">
        <v>169</v>
      </c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 t="s">
        <v>84</v>
      </c>
      <c r="Z65" s="130" t="s">
        <v>188</v>
      </c>
      <c r="AA65" s="131" t="s">
        <v>2</v>
      </c>
      <c r="AB65" s="109">
        <v>251</v>
      </c>
      <c r="AC65" s="109">
        <v>189.7</v>
      </c>
      <c r="AD65" s="109">
        <v>189.7</v>
      </c>
      <c r="AE65" s="109">
        <v>189.7</v>
      </c>
      <c r="AF65" s="109">
        <v>189.7</v>
      </c>
      <c r="AG65" s="109">
        <v>189.7</v>
      </c>
      <c r="AH65" s="109">
        <v>189.7</v>
      </c>
      <c r="AI65" s="258"/>
      <c r="AJ65" s="258"/>
      <c r="AK65" s="259"/>
      <c r="AL65" s="259"/>
      <c r="AM65" s="259"/>
      <c r="AP65" s="242"/>
    </row>
    <row r="66" spans="1:42" s="23" customFormat="1" ht="36.75" customHeight="1" x14ac:dyDescent="0.25">
      <c r="A66" s="151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2"/>
      <c r="P66" s="152"/>
      <c r="Q66" s="152"/>
      <c r="R66" s="152"/>
      <c r="S66" s="152"/>
      <c r="T66" s="152"/>
      <c r="U66" s="151"/>
      <c r="V66" s="151"/>
      <c r="W66" s="151"/>
      <c r="X66" s="151"/>
      <c r="Y66" s="151"/>
      <c r="Z66" s="119" t="s">
        <v>120</v>
      </c>
      <c r="AA66" s="111" t="s">
        <v>18</v>
      </c>
      <c r="AB66" s="111">
        <v>0.1</v>
      </c>
      <c r="AC66" s="111">
        <v>0.1</v>
      </c>
      <c r="AD66" s="111">
        <v>0.1</v>
      </c>
      <c r="AE66" s="111">
        <v>0.1</v>
      </c>
      <c r="AF66" s="111">
        <v>0.1</v>
      </c>
      <c r="AG66" s="111">
        <v>0.1</v>
      </c>
      <c r="AH66" s="111">
        <v>0.1</v>
      </c>
      <c r="AI66" s="264"/>
      <c r="AJ66" s="264"/>
      <c r="AK66" s="243"/>
      <c r="AL66" s="243"/>
      <c r="AM66" s="243"/>
      <c r="AP66" s="262"/>
    </row>
    <row r="67" spans="1:42" s="23" customFormat="1" ht="34.5" customHeight="1" x14ac:dyDescent="0.25">
      <c r="A67" s="151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2"/>
      <c r="P67" s="152"/>
      <c r="Q67" s="152"/>
      <c r="R67" s="152"/>
      <c r="S67" s="152"/>
      <c r="T67" s="152"/>
      <c r="U67" s="151"/>
      <c r="V67" s="151"/>
      <c r="W67" s="151"/>
      <c r="X67" s="151"/>
      <c r="Y67" s="151"/>
      <c r="Z67" s="119" t="s">
        <v>121</v>
      </c>
      <c r="AA67" s="111" t="s">
        <v>18</v>
      </c>
      <c r="AB67" s="111">
        <v>0.1</v>
      </c>
      <c r="AC67" s="111">
        <v>0.1</v>
      </c>
      <c r="AD67" s="111">
        <v>0.1</v>
      </c>
      <c r="AE67" s="111">
        <v>0.1</v>
      </c>
      <c r="AF67" s="111">
        <v>0.1</v>
      </c>
      <c r="AG67" s="111">
        <v>0.1</v>
      </c>
      <c r="AH67" s="111">
        <v>0.1</v>
      </c>
      <c r="AI67" s="264"/>
      <c r="AJ67" s="264"/>
      <c r="AK67" s="243"/>
      <c r="AL67" s="243"/>
      <c r="AM67" s="243"/>
    </row>
    <row r="68" spans="1:42" ht="42.75" customHeight="1" x14ac:dyDescent="0.25">
      <c r="A68" s="156" t="s">
        <v>7</v>
      </c>
      <c r="B68" s="156" t="s">
        <v>8</v>
      </c>
      <c r="C68" s="156" t="s">
        <v>7</v>
      </c>
      <c r="D68" s="156" t="s">
        <v>12</v>
      </c>
      <c r="E68" s="156" t="s">
        <v>7</v>
      </c>
      <c r="F68" s="156" t="s">
        <v>10</v>
      </c>
      <c r="G68" s="156"/>
      <c r="H68" s="156"/>
      <c r="I68" s="156"/>
      <c r="J68" s="156"/>
      <c r="K68" s="156"/>
      <c r="L68" s="156"/>
      <c r="M68" s="156"/>
      <c r="N68" s="156" t="s">
        <v>170</v>
      </c>
      <c r="O68" s="157"/>
      <c r="P68" s="157"/>
      <c r="Q68" s="157"/>
      <c r="R68" s="157"/>
      <c r="S68" s="157"/>
      <c r="T68" s="157"/>
      <c r="U68" s="156"/>
      <c r="V68" s="156"/>
      <c r="W68" s="156"/>
      <c r="X68" s="156"/>
      <c r="Y68" s="156" t="s">
        <v>84</v>
      </c>
      <c r="Z68" s="158" t="s">
        <v>122</v>
      </c>
      <c r="AA68" s="157" t="s">
        <v>2</v>
      </c>
      <c r="AB68" s="159">
        <f t="shared" ref="AB68:AH68" si="11">AB71+AB75+AB77</f>
        <v>6197.6</v>
      </c>
      <c r="AC68" s="159">
        <f t="shared" si="11"/>
        <v>13458.199999999999</v>
      </c>
      <c r="AD68" s="159">
        <f t="shared" si="11"/>
        <v>15458.199999999999</v>
      </c>
      <c r="AE68" s="159">
        <f t="shared" si="11"/>
        <v>17458.199999999997</v>
      </c>
      <c r="AF68" s="159">
        <f t="shared" si="11"/>
        <v>17458.199999999997</v>
      </c>
      <c r="AG68" s="159">
        <f t="shared" si="11"/>
        <v>17458.199999999997</v>
      </c>
      <c r="AH68" s="159">
        <f t="shared" si="11"/>
        <v>17458.199999999997</v>
      </c>
      <c r="AI68" s="254"/>
      <c r="AJ68" s="254"/>
      <c r="AK68" s="241"/>
      <c r="AL68" s="241"/>
      <c r="AM68" s="241"/>
    </row>
    <row r="69" spans="1:42" ht="63" customHeight="1" x14ac:dyDescent="0.25">
      <c r="A69" s="140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13"/>
      <c r="P69" s="103"/>
      <c r="Q69" s="103"/>
      <c r="R69" s="103"/>
      <c r="S69" s="103"/>
      <c r="T69" s="103"/>
      <c r="U69" s="141"/>
      <c r="V69" s="141"/>
      <c r="W69" s="141"/>
      <c r="X69" s="141"/>
      <c r="Y69" s="141"/>
      <c r="Z69" s="83" t="s">
        <v>123</v>
      </c>
      <c r="AA69" s="132" t="s">
        <v>1</v>
      </c>
      <c r="AB69" s="133">
        <v>948.6</v>
      </c>
      <c r="AC69" s="133">
        <v>806.31</v>
      </c>
      <c r="AD69" s="134">
        <v>766.31</v>
      </c>
      <c r="AE69" s="107">
        <f>AD69-150</f>
        <v>616.30999999999995</v>
      </c>
      <c r="AF69" s="107">
        <f t="shared" ref="AF69:AH69" si="12">AE69-150</f>
        <v>466.30999999999995</v>
      </c>
      <c r="AG69" s="107">
        <f t="shared" si="12"/>
        <v>316.30999999999995</v>
      </c>
      <c r="AH69" s="107">
        <f t="shared" si="12"/>
        <v>166.30999999999995</v>
      </c>
      <c r="AI69" s="247"/>
      <c r="AJ69" s="247"/>
      <c r="AK69" s="244"/>
      <c r="AL69" s="244"/>
      <c r="AM69" s="244"/>
    </row>
    <row r="70" spans="1:42" ht="46.5" customHeight="1" x14ac:dyDescent="0.25">
      <c r="A70" s="140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13"/>
      <c r="P70" s="103"/>
      <c r="Q70" s="103"/>
      <c r="R70" s="103"/>
      <c r="S70" s="103"/>
      <c r="T70" s="103"/>
      <c r="U70" s="141"/>
      <c r="V70" s="141"/>
      <c r="W70" s="141"/>
      <c r="X70" s="141"/>
      <c r="Y70" s="141"/>
      <c r="Z70" s="83" t="s">
        <v>124</v>
      </c>
      <c r="AA70" s="132" t="s">
        <v>1</v>
      </c>
      <c r="AB70" s="133">
        <v>234.46458437499996</v>
      </c>
      <c r="AC70" s="133">
        <v>221</v>
      </c>
      <c r="AD70" s="134">
        <v>204</v>
      </c>
      <c r="AE70" s="107">
        <f>AD70-22</f>
        <v>182</v>
      </c>
      <c r="AF70" s="107">
        <f t="shared" ref="AF70:AH70" si="13">AE70-22</f>
        <v>160</v>
      </c>
      <c r="AG70" s="107">
        <f t="shared" si="13"/>
        <v>138</v>
      </c>
      <c r="AH70" s="107">
        <f t="shared" si="13"/>
        <v>116</v>
      </c>
      <c r="AI70" s="247"/>
      <c r="AJ70" s="247"/>
      <c r="AK70" s="244"/>
      <c r="AL70" s="244"/>
      <c r="AM70" s="244"/>
    </row>
    <row r="71" spans="1:42" ht="42.75" customHeight="1" x14ac:dyDescent="0.25">
      <c r="A71" s="140" t="s">
        <v>7</v>
      </c>
      <c r="B71" s="140" t="s">
        <v>8</v>
      </c>
      <c r="C71" s="140" t="s">
        <v>7</v>
      </c>
      <c r="D71" s="140" t="s">
        <v>12</v>
      </c>
      <c r="E71" s="140" t="s">
        <v>7</v>
      </c>
      <c r="F71" s="140" t="s">
        <v>10</v>
      </c>
      <c r="G71" s="140" t="s">
        <v>81</v>
      </c>
      <c r="H71" s="140" t="s">
        <v>82</v>
      </c>
      <c r="I71" s="140" t="s">
        <v>85</v>
      </c>
      <c r="J71" s="140" t="s">
        <v>83</v>
      </c>
      <c r="K71" s="140" t="s">
        <v>7</v>
      </c>
      <c r="L71" s="140" t="s">
        <v>12</v>
      </c>
      <c r="M71" s="140" t="s">
        <v>11</v>
      </c>
      <c r="N71" s="140" t="s">
        <v>171</v>
      </c>
      <c r="O71" s="113"/>
      <c r="P71" s="113"/>
      <c r="Q71" s="113"/>
      <c r="R71" s="113"/>
      <c r="S71" s="113"/>
      <c r="T71" s="113"/>
      <c r="U71" s="140"/>
      <c r="V71" s="140"/>
      <c r="W71" s="140"/>
      <c r="X71" s="140"/>
      <c r="Y71" s="140" t="s">
        <v>84</v>
      </c>
      <c r="Z71" s="130" t="s">
        <v>125</v>
      </c>
      <c r="AA71" s="131" t="s">
        <v>2</v>
      </c>
      <c r="AB71" s="109">
        <v>6197.6</v>
      </c>
      <c r="AC71" s="109">
        <v>3287.8</v>
      </c>
      <c r="AD71" s="109">
        <v>5287.8</v>
      </c>
      <c r="AE71" s="109">
        <v>7287.8</v>
      </c>
      <c r="AF71" s="109">
        <v>7287.8</v>
      </c>
      <c r="AG71" s="109">
        <v>7287.8</v>
      </c>
      <c r="AH71" s="109">
        <v>7287.8</v>
      </c>
      <c r="AI71" s="258"/>
      <c r="AJ71" s="258"/>
      <c r="AK71" s="259"/>
      <c r="AL71" s="259"/>
      <c r="AM71" s="259"/>
    </row>
    <row r="72" spans="1:42" ht="33" customHeight="1" x14ac:dyDescent="0.25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13"/>
      <c r="P72" s="113"/>
      <c r="Q72" s="113"/>
      <c r="R72" s="113"/>
      <c r="S72" s="113"/>
      <c r="T72" s="113"/>
      <c r="U72" s="140"/>
      <c r="V72" s="140"/>
      <c r="W72" s="140"/>
      <c r="X72" s="140"/>
      <c r="Y72" s="140"/>
      <c r="Z72" s="119" t="s">
        <v>126</v>
      </c>
      <c r="AA72" s="111" t="s">
        <v>1</v>
      </c>
      <c r="AB72" s="111">
        <v>0</v>
      </c>
      <c r="AC72" s="135">
        <v>1</v>
      </c>
      <c r="AD72" s="135">
        <v>1</v>
      </c>
      <c r="AE72" s="135">
        <v>1</v>
      </c>
      <c r="AF72" s="135">
        <v>1</v>
      </c>
      <c r="AG72" s="135">
        <v>1</v>
      </c>
      <c r="AH72" s="135">
        <v>1</v>
      </c>
      <c r="AI72" s="247"/>
      <c r="AJ72" s="247"/>
      <c r="AK72" s="244"/>
      <c r="AL72" s="244"/>
      <c r="AM72" s="244"/>
    </row>
    <row r="73" spans="1:42" ht="28.15" customHeight="1" x14ac:dyDescent="0.25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13"/>
      <c r="P73" s="113"/>
      <c r="Q73" s="113"/>
      <c r="R73" s="113"/>
      <c r="S73" s="113"/>
      <c r="T73" s="113"/>
      <c r="U73" s="140"/>
      <c r="V73" s="140"/>
      <c r="W73" s="140"/>
      <c r="X73" s="140"/>
      <c r="Y73" s="140"/>
      <c r="Z73" s="119" t="s">
        <v>127</v>
      </c>
      <c r="AA73" s="111" t="s">
        <v>1</v>
      </c>
      <c r="AB73" s="111">
        <v>12</v>
      </c>
      <c r="AC73" s="107">
        <v>12</v>
      </c>
      <c r="AD73" s="107">
        <v>12</v>
      </c>
      <c r="AE73" s="107">
        <v>12</v>
      </c>
      <c r="AF73" s="107">
        <v>12</v>
      </c>
      <c r="AG73" s="107">
        <v>12</v>
      </c>
      <c r="AH73" s="107">
        <v>12</v>
      </c>
      <c r="AI73" s="247"/>
      <c r="AJ73" s="247"/>
      <c r="AK73" s="244"/>
      <c r="AL73" s="244"/>
      <c r="AM73" s="244"/>
    </row>
    <row r="74" spans="1:42" ht="34.5" hidden="1" customHeight="1" x14ac:dyDescent="0.25">
      <c r="A74" s="140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13"/>
      <c r="P74" s="113"/>
      <c r="Q74" s="113"/>
      <c r="R74" s="113"/>
      <c r="S74" s="113"/>
      <c r="T74" s="113"/>
      <c r="U74" s="140"/>
      <c r="V74" s="140"/>
      <c r="W74" s="140"/>
      <c r="X74" s="140"/>
      <c r="Y74" s="140"/>
      <c r="Z74" s="119" t="s">
        <v>128</v>
      </c>
      <c r="AA74" s="111" t="s">
        <v>18</v>
      </c>
      <c r="AB74" s="111">
        <v>0.2</v>
      </c>
      <c r="AC74" s="104">
        <v>0.2</v>
      </c>
      <c r="AD74" s="108">
        <v>0.3</v>
      </c>
      <c r="AE74" s="108">
        <v>0.2</v>
      </c>
      <c r="AF74" s="108">
        <v>0.2</v>
      </c>
      <c r="AG74" s="108">
        <v>0.2</v>
      </c>
      <c r="AH74" s="108">
        <v>0.2</v>
      </c>
      <c r="AI74" s="249"/>
      <c r="AJ74" s="249"/>
      <c r="AK74" s="250"/>
      <c r="AL74" s="250"/>
      <c r="AM74" s="250"/>
    </row>
    <row r="75" spans="1:42" ht="48" hidden="1" customHeight="1" x14ac:dyDescent="0.25">
      <c r="A75" s="140" t="s">
        <v>7</v>
      </c>
      <c r="B75" s="140" t="s">
        <v>8</v>
      </c>
      <c r="C75" s="140" t="s">
        <v>7</v>
      </c>
      <c r="D75" s="140" t="s">
        <v>12</v>
      </c>
      <c r="E75" s="140" t="s">
        <v>7</v>
      </c>
      <c r="F75" s="140" t="s">
        <v>10</v>
      </c>
      <c r="G75" s="140" t="s">
        <v>81</v>
      </c>
      <c r="H75" s="140" t="s">
        <v>82</v>
      </c>
      <c r="I75" s="140" t="s">
        <v>85</v>
      </c>
      <c r="J75" s="140" t="s">
        <v>85</v>
      </c>
      <c r="K75" s="140" t="s">
        <v>7</v>
      </c>
      <c r="L75" s="140" t="s">
        <v>12</v>
      </c>
      <c r="M75" s="140" t="s">
        <v>11</v>
      </c>
      <c r="N75" s="140" t="s">
        <v>171</v>
      </c>
      <c r="O75" s="111"/>
      <c r="P75" s="146"/>
      <c r="Q75" s="146"/>
      <c r="R75" s="146"/>
      <c r="S75" s="146"/>
      <c r="T75" s="146"/>
      <c r="U75" s="147"/>
      <c r="V75" s="147"/>
      <c r="W75" s="147"/>
      <c r="X75" s="147"/>
      <c r="Y75" s="147" t="s">
        <v>84</v>
      </c>
      <c r="Z75" s="130" t="s">
        <v>129</v>
      </c>
      <c r="AA75" s="131" t="s">
        <v>2</v>
      </c>
      <c r="AB75" s="109">
        <v>0</v>
      </c>
      <c r="AC75" s="109">
        <f>5000*1.054</f>
        <v>5270</v>
      </c>
      <c r="AD75" s="109">
        <v>5270</v>
      </c>
      <c r="AE75" s="109">
        <v>5270</v>
      </c>
      <c r="AF75" s="109">
        <v>5270</v>
      </c>
      <c r="AG75" s="109">
        <v>5270</v>
      </c>
      <c r="AH75" s="109">
        <v>5270</v>
      </c>
      <c r="AI75" s="265"/>
      <c r="AJ75" s="265"/>
      <c r="AK75" s="246"/>
      <c r="AL75" s="246"/>
      <c r="AM75" s="246"/>
      <c r="AN75" s="266"/>
    </row>
    <row r="76" spans="1:42" ht="30.75" hidden="1" customHeight="1" x14ac:dyDescent="0.25">
      <c r="A76" s="14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11"/>
      <c r="P76" s="111"/>
      <c r="Q76" s="111"/>
      <c r="R76" s="111"/>
      <c r="S76" s="111"/>
      <c r="T76" s="111"/>
      <c r="U76" s="145"/>
      <c r="V76" s="145"/>
      <c r="W76" s="145"/>
      <c r="X76" s="145"/>
      <c r="Y76" s="145"/>
      <c r="Z76" s="119" t="s">
        <v>130</v>
      </c>
      <c r="AA76" s="111" t="s">
        <v>1</v>
      </c>
      <c r="AB76" s="111">
        <v>0</v>
      </c>
      <c r="AC76" s="111">
        <v>3</v>
      </c>
      <c r="AD76" s="111">
        <v>4</v>
      </c>
      <c r="AE76" s="111">
        <v>4</v>
      </c>
      <c r="AF76" s="111">
        <v>2</v>
      </c>
      <c r="AG76" s="111">
        <v>2</v>
      </c>
      <c r="AH76" s="111">
        <v>2</v>
      </c>
      <c r="AI76" s="264"/>
      <c r="AJ76" s="264"/>
      <c r="AK76" s="243"/>
      <c r="AL76" s="243"/>
      <c r="AM76" s="243"/>
    </row>
    <row r="77" spans="1:42" s="82" customFormat="1" ht="72.75" hidden="1" customHeight="1" x14ac:dyDescent="0.25">
      <c r="A77" s="140" t="s">
        <v>7</v>
      </c>
      <c r="B77" s="140" t="s">
        <v>8</v>
      </c>
      <c r="C77" s="140" t="s">
        <v>7</v>
      </c>
      <c r="D77" s="140" t="s">
        <v>12</v>
      </c>
      <c r="E77" s="140" t="s">
        <v>7</v>
      </c>
      <c r="F77" s="140" t="s">
        <v>10</v>
      </c>
      <c r="G77" s="140" t="s">
        <v>81</v>
      </c>
      <c r="H77" s="140" t="s">
        <v>82</v>
      </c>
      <c r="I77" s="140" t="s">
        <v>85</v>
      </c>
      <c r="J77" s="140" t="s">
        <v>86</v>
      </c>
      <c r="K77" s="140" t="s">
        <v>7</v>
      </c>
      <c r="L77" s="140" t="s">
        <v>12</v>
      </c>
      <c r="M77" s="140" t="s">
        <v>11</v>
      </c>
      <c r="N77" s="140" t="s">
        <v>171</v>
      </c>
      <c r="O77" s="153"/>
      <c r="P77" s="153"/>
      <c r="Q77" s="153"/>
      <c r="R77" s="153"/>
      <c r="S77" s="153"/>
      <c r="T77" s="153"/>
      <c r="U77" s="154"/>
      <c r="V77" s="154"/>
      <c r="W77" s="154"/>
      <c r="X77" s="154"/>
      <c r="Y77" s="154" t="s">
        <v>84</v>
      </c>
      <c r="Z77" s="130" t="s">
        <v>131</v>
      </c>
      <c r="AA77" s="131" t="s">
        <v>2</v>
      </c>
      <c r="AB77" s="112">
        <v>0</v>
      </c>
      <c r="AC77" s="109">
        <v>4900.3999999999996</v>
      </c>
      <c r="AD77" s="109">
        <v>4900.3999999999996</v>
      </c>
      <c r="AE77" s="109">
        <v>4900.3999999999996</v>
      </c>
      <c r="AF77" s="109">
        <v>4900.3999999999996</v>
      </c>
      <c r="AG77" s="109">
        <v>4900.3999999999996</v>
      </c>
      <c r="AH77" s="109">
        <v>4900.3999999999996</v>
      </c>
      <c r="AI77" s="265"/>
      <c r="AJ77" s="265"/>
      <c r="AK77" s="246"/>
      <c r="AL77" s="246"/>
      <c r="AM77" s="246"/>
      <c r="AN77" s="266"/>
    </row>
    <row r="78" spans="1:42" s="82" customFormat="1" ht="35.25" customHeight="1" x14ac:dyDescent="0.25">
      <c r="A78" s="154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3"/>
      <c r="P78" s="153"/>
      <c r="Q78" s="153"/>
      <c r="R78" s="153"/>
      <c r="S78" s="153"/>
      <c r="T78" s="153"/>
      <c r="U78" s="154"/>
      <c r="V78" s="154"/>
      <c r="W78" s="154"/>
      <c r="X78" s="154"/>
      <c r="Y78" s="154"/>
      <c r="Z78" s="116" t="s">
        <v>132</v>
      </c>
      <c r="AA78" s="111" t="s">
        <v>24</v>
      </c>
      <c r="AB78" s="111">
        <v>0</v>
      </c>
      <c r="AC78" s="111">
        <v>1</v>
      </c>
      <c r="AD78" s="111">
        <v>1</v>
      </c>
      <c r="AE78" s="111">
        <v>1</v>
      </c>
      <c r="AF78" s="111">
        <v>1</v>
      </c>
      <c r="AG78" s="111">
        <v>1</v>
      </c>
      <c r="AH78" s="111">
        <v>1</v>
      </c>
      <c r="AI78" s="264"/>
      <c r="AJ78" s="264"/>
      <c r="AK78" s="243"/>
      <c r="AL78" s="243"/>
      <c r="AM78" s="243"/>
    </row>
    <row r="79" spans="1:42" s="82" customFormat="1" ht="39.75" customHeight="1" x14ac:dyDescent="0.25">
      <c r="A79" s="156" t="s">
        <v>7</v>
      </c>
      <c r="B79" s="156" t="s">
        <v>8</v>
      </c>
      <c r="C79" s="156" t="s">
        <v>7</v>
      </c>
      <c r="D79" s="156" t="s">
        <v>12</v>
      </c>
      <c r="E79" s="156" t="s">
        <v>7</v>
      </c>
      <c r="F79" s="156" t="s">
        <v>11</v>
      </c>
      <c r="G79" s="156"/>
      <c r="H79" s="156"/>
      <c r="I79" s="156"/>
      <c r="J79" s="156"/>
      <c r="K79" s="156"/>
      <c r="L79" s="156"/>
      <c r="M79" s="156"/>
      <c r="N79" s="156" t="s">
        <v>172</v>
      </c>
      <c r="O79" s="157"/>
      <c r="P79" s="157"/>
      <c r="Q79" s="157"/>
      <c r="R79" s="157"/>
      <c r="S79" s="157"/>
      <c r="T79" s="157"/>
      <c r="U79" s="156"/>
      <c r="V79" s="156"/>
      <c r="W79" s="156"/>
      <c r="X79" s="156"/>
      <c r="Y79" s="156" t="s">
        <v>84</v>
      </c>
      <c r="Z79" s="158" t="s">
        <v>151</v>
      </c>
      <c r="AA79" s="157" t="s">
        <v>2</v>
      </c>
      <c r="AB79" s="159">
        <f>AB82</f>
        <v>0</v>
      </c>
      <c r="AC79" s="159">
        <f t="shared" ref="AC79:AH79" si="14">AC82</f>
        <v>4661.5</v>
      </c>
      <c r="AD79" s="159">
        <f t="shared" si="14"/>
        <v>4661.5</v>
      </c>
      <c r="AE79" s="159">
        <f t="shared" si="14"/>
        <v>4661.5</v>
      </c>
      <c r="AF79" s="159">
        <f t="shared" si="14"/>
        <v>4661.5</v>
      </c>
      <c r="AG79" s="159">
        <f t="shared" si="14"/>
        <v>4661.5</v>
      </c>
      <c r="AH79" s="159">
        <f t="shared" si="14"/>
        <v>4661.5</v>
      </c>
      <c r="AI79" s="264"/>
      <c r="AJ79" s="264"/>
      <c r="AK79" s="243"/>
      <c r="AL79" s="243"/>
      <c r="AM79" s="243"/>
    </row>
    <row r="80" spans="1:42" s="82" customFormat="1" ht="36.75" customHeight="1" x14ac:dyDescent="0.25">
      <c r="A80" s="140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13"/>
      <c r="P80" s="113"/>
      <c r="Q80" s="113"/>
      <c r="R80" s="113"/>
      <c r="S80" s="113"/>
      <c r="T80" s="113"/>
      <c r="U80" s="140"/>
      <c r="V80" s="140"/>
      <c r="W80" s="140"/>
      <c r="X80" s="140"/>
      <c r="Y80" s="140"/>
      <c r="Z80" s="83" t="s">
        <v>136</v>
      </c>
      <c r="AA80" s="113" t="s">
        <v>0</v>
      </c>
      <c r="AB80" s="179">
        <v>721045.26669502794</v>
      </c>
      <c r="AC80" s="179">
        <v>713834.81402807764</v>
      </c>
      <c r="AD80" s="179">
        <v>706684.81402807764</v>
      </c>
      <c r="AE80" s="179">
        <v>706684.81402807764</v>
      </c>
      <c r="AF80" s="179">
        <v>706684.81402807764</v>
      </c>
      <c r="AG80" s="179">
        <v>706684.81402807764</v>
      </c>
      <c r="AH80" s="179">
        <v>706684.81402807764</v>
      </c>
      <c r="AI80" s="264"/>
      <c r="AJ80" s="264"/>
      <c r="AK80" s="243"/>
      <c r="AL80" s="243"/>
      <c r="AM80" s="243"/>
    </row>
    <row r="81" spans="1:39" s="82" customFormat="1" ht="38.25" customHeight="1" x14ac:dyDescent="0.25">
      <c r="A81" s="140"/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13"/>
      <c r="P81" s="113"/>
      <c r="Q81" s="113"/>
      <c r="R81" s="113"/>
      <c r="S81" s="113"/>
      <c r="T81" s="113"/>
      <c r="U81" s="140"/>
      <c r="V81" s="140"/>
      <c r="W81" s="140"/>
      <c r="X81" s="140"/>
      <c r="Y81" s="140"/>
      <c r="Z81" s="83" t="s">
        <v>137</v>
      </c>
      <c r="AA81" s="113" t="s">
        <v>224</v>
      </c>
      <c r="AB81" s="179">
        <v>9686080.5314060692</v>
      </c>
      <c r="AC81" s="179">
        <v>9589219.7260920089</v>
      </c>
      <c r="AD81" s="179">
        <v>9492419.7260920089</v>
      </c>
      <c r="AE81" s="179">
        <v>9492419.7260920089</v>
      </c>
      <c r="AF81" s="179">
        <v>9492419.7260920089</v>
      </c>
      <c r="AG81" s="179">
        <v>9492419.7260920089</v>
      </c>
      <c r="AH81" s="179">
        <v>9492419.7260920089</v>
      </c>
      <c r="AI81" s="264"/>
      <c r="AJ81" s="264"/>
      <c r="AK81" s="243"/>
      <c r="AL81" s="243"/>
      <c r="AM81" s="243"/>
    </row>
    <row r="82" spans="1:39" s="82" customFormat="1" ht="57" customHeight="1" x14ac:dyDescent="0.25">
      <c r="A82" s="140" t="s">
        <v>7</v>
      </c>
      <c r="B82" s="140" t="s">
        <v>8</v>
      </c>
      <c r="C82" s="140" t="s">
        <v>7</v>
      </c>
      <c r="D82" s="140" t="s">
        <v>12</v>
      </c>
      <c r="E82" s="140" t="s">
        <v>7</v>
      </c>
      <c r="F82" s="140" t="s">
        <v>11</v>
      </c>
      <c r="G82" s="140" t="s">
        <v>81</v>
      </c>
      <c r="H82" s="140" t="s">
        <v>82</v>
      </c>
      <c r="I82" s="140" t="s">
        <v>86</v>
      </c>
      <c r="J82" s="140" t="s">
        <v>83</v>
      </c>
      <c r="K82" s="140" t="s">
        <v>7</v>
      </c>
      <c r="L82" s="140" t="s">
        <v>12</v>
      </c>
      <c r="M82" s="140" t="s">
        <v>11</v>
      </c>
      <c r="N82" s="140" t="s">
        <v>173</v>
      </c>
      <c r="O82" s="113"/>
      <c r="P82" s="113"/>
      <c r="Q82" s="113"/>
      <c r="R82" s="113"/>
      <c r="S82" s="113"/>
      <c r="T82" s="113"/>
      <c r="U82" s="140"/>
      <c r="V82" s="140"/>
      <c r="W82" s="140"/>
      <c r="X82" s="140"/>
      <c r="Y82" s="140" t="s">
        <v>84</v>
      </c>
      <c r="Z82" s="130" t="s">
        <v>189</v>
      </c>
      <c r="AA82" s="131" t="s">
        <v>2</v>
      </c>
      <c r="AB82" s="109">
        <v>0</v>
      </c>
      <c r="AC82" s="109">
        <v>4661.5</v>
      </c>
      <c r="AD82" s="109">
        <v>4661.5</v>
      </c>
      <c r="AE82" s="109">
        <v>4661.5</v>
      </c>
      <c r="AF82" s="109">
        <v>4661.5</v>
      </c>
      <c r="AG82" s="109">
        <v>4661.5</v>
      </c>
      <c r="AH82" s="109">
        <v>4661.5</v>
      </c>
      <c r="AI82" s="264"/>
      <c r="AJ82" s="264"/>
      <c r="AK82" s="243"/>
      <c r="AL82" s="243"/>
      <c r="AM82" s="243"/>
    </row>
    <row r="83" spans="1:39" s="82" customFormat="1" ht="40.5" customHeight="1" x14ac:dyDescent="0.25">
      <c r="A83" s="140"/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13"/>
      <c r="P83" s="113"/>
      <c r="Q83" s="113"/>
      <c r="R83" s="113"/>
      <c r="S83" s="113"/>
      <c r="T83" s="113"/>
      <c r="U83" s="140"/>
      <c r="V83" s="140"/>
      <c r="W83" s="140"/>
      <c r="X83" s="140"/>
      <c r="Y83" s="140"/>
      <c r="Z83" s="119" t="s">
        <v>138</v>
      </c>
      <c r="AA83" s="113" t="s">
        <v>18</v>
      </c>
      <c r="AB83" s="104">
        <v>0</v>
      </c>
      <c r="AC83" s="115">
        <v>4</v>
      </c>
      <c r="AD83" s="115">
        <v>4</v>
      </c>
      <c r="AE83" s="115">
        <v>4</v>
      </c>
      <c r="AF83" s="115">
        <v>4</v>
      </c>
      <c r="AG83" s="115">
        <v>4</v>
      </c>
      <c r="AH83" s="115">
        <v>4</v>
      </c>
      <c r="AI83" s="264"/>
      <c r="AJ83" s="264"/>
      <c r="AK83" s="243"/>
      <c r="AL83" s="243"/>
      <c r="AM83" s="243"/>
    </row>
    <row r="84" spans="1:39" s="82" customFormat="1" ht="48.75" customHeight="1" x14ac:dyDescent="0.25">
      <c r="A84" s="140"/>
      <c r="B84" s="140"/>
      <c r="C84" s="140"/>
      <c r="D84" s="140"/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13"/>
      <c r="P84" s="113"/>
      <c r="Q84" s="113"/>
      <c r="R84" s="113"/>
      <c r="S84" s="113"/>
      <c r="T84" s="113"/>
      <c r="U84" s="140"/>
      <c r="V84" s="140"/>
      <c r="W84" s="140"/>
      <c r="X84" s="140"/>
      <c r="Y84" s="140" t="s">
        <v>84</v>
      </c>
      <c r="Z84" s="119" t="s">
        <v>194</v>
      </c>
      <c r="AA84" s="111" t="s">
        <v>75</v>
      </c>
      <c r="AB84" s="111">
        <v>1</v>
      </c>
      <c r="AC84" s="107">
        <v>1</v>
      </c>
      <c r="AD84" s="107">
        <v>1</v>
      </c>
      <c r="AE84" s="107">
        <v>1</v>
      </c>
      <c r="AF84" s="107">
        <v>1</v>
      </c>
      <c r="AG84" s="107">
        <v>1</v>
      </c>
      <c r="AH84" s="107">
        <v>1</v>
      </c>
      <c r="AI84" s="264"/>
      <c r="AJ84" s="264"/>
      <c r="AK84" s="243"/>
      <c r="AL84" s="243"/>
      <c r="AM84" s="243"/>
    </row>
    <row r="85" spans="1:39" s="82" customFormat="1" ht="35.25" customHeight="1" x14ac:dyDescent="0.25">
      <c r="A85" s="140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13"/>
      <c r="P85" s="113"/>
      <c r="Q85" s="113"/>
      <c r="R85" s="113"/>
      <c r="S85" s="113"/>
      <c r="T85" s="113"/>
      <c r="U85" s="140"/>
      <c r="V85" s="140"/>
      <c r="W85" s="140"/>
      <c r="X85" s="140"/>
      <c r="Y85" s="140"/>
      <c r="Z85" s="83" t="s">
        <v>190</v>
      </c>
      <c r="AA85" s="111" t="s">
        <v>225</v>
      </c>
      <c r="AB85" s="113">
        <v>1</v>
      </c>
      <c r="AC85" s="113">
        <v>1</v>
      </c>
      <c r="AD85" s="113">
        <v>1</v>
      </c>
      <c r="AE85" s="113">
        <v>1</v>
      </c>
      <c r="AF85" s="113">
        <v>1</v>
      </c>
      <c r="AG85" s="113">
        <v>1</v>
      </c>
      <c r="AH85" s="113">
        <v>1</v>
      </c>
      <c r="AI85" s="264"/>
      <c r="AJ85" s="264"/>
      <c r="AK85" s="243"/>
      <c r="AL85" s="243"/>
      <c r="AM85" s="243"/>
    </row>
    <row r="86" spans="1:39" s="82" customFormat="1" ht="47.25" customHeight="1" x14ac:dyDescent="0.25">
      <c r="A86" s="140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13"/>
      <c r="P86" s="113"/>
      <c r="Q86" s="113"/>
      <c r="R86" s="113"/>
      <c r="S86" s="113"/>
      <c r="T86" s="113"/>
      <c r="U86" s="140"/>
      <c r="V86" s="140"/>
      <c r="W86" s="140"/>
      <c r="X86" s="140"/>
      <c r="Y86" s="140"/>
      <c r="Z86" s="119" t="s">
        <v>139</v>
      </c>
      <c r="AA86" s="113" t="s">
        <v>1</v>
      </c>
      <c r="AB86" s="113">
        <v>3</v>
      </c>
      <c r="AC86" s="113">
        <v>3</v>
      </c>
      <c r="AD86" s="113">
        <v>3</v>
      </c>
      <c r="AE86" s="113">
        <v>3</v>
      </c>
      <c r="AF86" s="113">
        <v>3</v>
      </c>
      <c r="AG86" s="113">
        <v>3</v>
      </c>
      <c r="AH86" s="113">
        <v>3</v>
      </c>
      <c r="AI86" s="264"/>
      <c r="AJ86" s="264"/>
      <c r="AK86" s="243"/>
      <c r="AL86" s="243"/>
      <c r="AM86" s="243"/>
    </row>
    <row r="87" spans="1:39" ht="52.5" customHeight="1" x14ac:dyDescent="0.25">
      <c r="A87" s="156" t="s">
        <v>7</v>
      </c>
      <c r="B87" s="156" t="s">
        <v>8</v>
      </c>
      <c r="C87" s="156" t="s">
        <v>7</v>
      </c>
      <c r="D87" s="156" t="s">
        <v>12</v>
      </c>
      <c r="E87" s="156" t="s">
        <v>7</v>
      </c>
      <c r="F87" s="156" t="s">
        <v>12</v>
      </c>
      <c r="G87" s="156" t="s">
        <v>80</v>
      </c>
      <c r="H87" s="156" t="s">
        <v>7</v>
      </c>
      <c r="I87" s="156" t="s">
        <v>7</v>
      </c>
      <c r="J87" s="156" t="s">
        <v>7</v>
      </c>
      <c r="K87" s="156" t="s">
        <v>7</v>
      </c>
      <c r="L87" s="156" t="s">
        <v>12</v>
      </c>
      <c r="M87" s="156" t="s">
        <v>11</v>
      </c>
      <c r="N87" s="156" t="s">
        <v>174</v>
      </c>
      <c r="O87" s="157"/>
      <c r="P87" s="157"/>
      <c r="Q87" s="157"/>
      <c r="R87" s="157"/>
      <c r="S87" s="157"/>
      <c r="T87" s="157"/>
      <c r="U87" s="156"/>
      <c r="V87" s="156"/>
      <c r="W87" s="156"/>
      <c r="X87" s="156"/>
      <c r="Y87" s="156" t="s">
        <v>84</v>
      </c>
      <c r="Z87" s="158" t="s">
        <v>152</v>
      </c>
      <c r="AA87" s="157" t="s">
        <v>2</v>
      </c>
      <c r="AB87" s="159">
        <f>AB89+AB91+AB93</f>
        <v>4771.7</v>
      </c>
      <c r="AC87" s="159">
        <f>AC89+AC91+AC93</f>
        <v>13596.6</v>
      </c>
      <c r="AD87" s="159">
        <f>AD93</f>
        <v>13596.6</v>
      </c>
      <c r="AE87" s="159">
        <f>AE93</f>
        <v>13596.6</v>
      </c>
      <c r="AF87" s="159">
        <f>AF93</f>
        <v>13596.6</v>
      </c>
      <c r="AG87" s="159">
        <f>AG93</f>
        <v>13596.6</v>
      </c>
      <c r="AH87" s="159">
        <f>AH93</f>
        <v>13596.6</v>
      </c>
      <c r="AI87" s="254"/>
      <c r="AJ87" s="254"/>
      <c r="AK87" s="241"/>
      <c r="AL87" s="241"/>
      <c r="AM87" s="241"/>
    </row>
    <row r="88" spans="1:39" ht="51" customHeight="1" x14ac:dyDescent="0.25">
      <c r="A88" s="140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13"/>
      <c r="P88" s="113"/>
      <c r="Q88" s="113"/>
      <c r="R88" s="113"/>
      <c r="S88" s="113"/>
      <c r="T88" s="113"/>
      <c r="U88" s="140"/>
      <c r="V88" s="140"/>
      <c r="W88" s="140"/>
      <c r="X88" s="140"/>
      <c r="Y88" s="140"/>
      <c r="Z88" s="83" t="s">
        <v>133</v>
      </c>
      <c r="AA88" s="113" t="s">
        <v>75</v>
      </c>
      <c r="AB88" s="113">
        <v>1</v>
      </c>
      <c r="AC88" s="113">
        <v>1</v>
      </c>
      <c r="AD88" s="113">
        <v>1</v>
      </c>
      <c r="AE88" s="113">
        <v>1</v>
      </c>
      <c r="AF88" s="113">
        <v>1</v>
      </c>
      <c r="AG88" s="113">
        <v>1</v>
      </c>
      <c r="AH88" s="113">
        <v>1</v>
      </c>
      <c r="AI88" s="267"/>
      <c r="AJ88" s="267"/>
      <c r="AK88" s="268"/>
      <c r="AL88" s="268"/>
      <c r="AM88" s="268"/>
    </row>
    <row r="89" spans="1:39" ht="61.5" customHeight="1" x14ac:dyDescent="0.25">
      <c r="A89" s="140" t="s">
        <v>7</v>
      </c>
      <c r="B89" s="140" t="s">
        <v>8</v>
      </c>
      <c r="C89" s="140" t="s">
        <v>7</v>
      </c>
      <c r="D89" s="140" t="s">
        <v>12</v>
      </c>
      <c r="E89" s="140" t="s">
        <v>7</v>
      </c>
      <c r="F89" s="140" t="s">
        <v>12</v>
      </c>
      <c r="G89" s="140" t="s">
        <v>81</v>
      </c>
      <c r="H89" s="140" t="s">
        <v>82</v>
      </c>
      <c r="I89" s="140" t="s">
        <v>87</v>
      </c>
      <c r="J89" s="140" t="s">
        <v>83</v>
      </c>
      <c r="K89" s="140" t="s">
        <v>7</v>
      </c>
      <c r="L89" s="140" t="s">
        <v>12</v>
      </c>
      <c r="M89" s="140" t="s">
        <v>11</v>
      </c>
      <c r="N89" s="140" t="s">
        <v>175</v>
      </c>
      <c r="O89" s="113"/>
      <c r="P89" s="113"/>
      <c r="Q89" s="113"/>
      <c r="R89" s="113"/>
      <c r="S89" s="113"/>
      <c r="T89" s="113"/>
      <c r="U89" s="140"/>
      <c r="V89" s="140"/>
      <c r="W89" s="140"/>
      <c r="X89" s="140"/>
      <c r="Y89" s="140" t="s">
        <v>84</v>
      </c>
      <c r="Z89" s="130" t="s">
        <v>153</v>
      </c>
      <c r="AA89" s="131" t="s">
        <v>2</v>
      </c>
      <c r="AB89" s="109">
        <v>0</v>
      </c>
      <c r="AC89" s="109">
        <v>13596.6</v>
      </c>
      <c r="AD89" s="109">
        <v>0</v>
      </c>
      <c r="AE89" s="109">
        <v>0</v>
      </c>
      <c r="AF89" s="109">
        <v>0</v>
      </c>
      <c r="AG89" s="109">
        <v>0</v>
      </c>
      <c r="AH89" s="109">
        <v>0</v>
      </c>
      <c r="AI89" s="258"/>
      <c r="AJ89" s="258"/>
      <c r="AK89" s="259"/>
      <c r="AL89" s="259"/>
      <c r="AM89" s="259"/>
    </row>
    <row r="90" spans="1:39" ht="55.5" customHeight="1" x14ac:dyDescent="0.25">
      <c r="A90" s="140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13"/>
      <c r="P90" s="113"/>
      <c r="Q90" s="113"/>
      <c r="R90" s="113"/>
      <c r="S90" s="113"/>
      <c r="T90" s="113"/>
      <c r="U90" s="140"/>
      <c r="V90" s="140"/>
      <c r="W90" s="140"/>
      <c r="X90" s="140"/>
      <c r="Y90" s="140"/>
      <c r="Z90" s="119" t="s">
        <v>144</v>
      </c>
      <c r="AA90" s="113" t="s">
        <v>1</v>
      </c>
      <c r="AB90" s="113">
        <v>0</v>
      </c>
      <c r="AC90" s="279">
        <v>1</v>
      </c>
      <c r="AD90" s="279">
        <v>0</v>
      </c>
      <c r="AE90" s="279">
        <v>0</v>
      </c>
      <c r="AF90" s="279">
        <v>0</v>
      </c>
      <c r="AG90" s="279">
        <v>0</v>
      </c>
      <c r="AH90" s="279">
        <v>0</v>
      </c>
      <c r="AI90" s="263"/>
      <c r="AJ90" s="263"/>
      <c r="AK90" s="94"/>
      <c r="AL90" s="94"/>
      <c r="AM90" s="94"/>
    </row>
    <row r="91" spans="1:39" s="81" customFormat="1" ht="56.25" hidden="1" customHeight="1" x14ac:dyDescent="0.25">
      <c r="A91" s="155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38"/>
      <c r="P91" s="138"/>
      <c r="Q91" s="138"/>
      <c r="R91" s="138"/>
      <c r="S91" s="138"/>
      <c r="T91" s="138"/>
      <c r="U91" s="155"/>
      <c r="V91" s="155"/>
      <c r="W91" s="155"/>
      <c r="X91" s="155"/>
      <c r="Y91" s="155"/>
      <c r="Z91" s="136" t="s">
        <v>134</v>
      </c>
      <c r="AA91" s="137" t="s">
        <v>2</v>
      </c>
      <c r="AB91" s="114">
        <v>4771.7</v>
      </c>
      <c r="AC91" s="280">
        <v>0</v>
      </c>
      <c r="AD91" s="280">
        <v>0</v>
      </c>
      <c r="AE91" s="280">
        <v>0</v>
      </c>
      <c r="AF91" s="280">
        <v>0</v>
      </c>
      <c r="AG91" s="280">
        <v>0</v>
      </c>
      <c r="AH91" s="280">
        <v>0</v>
      </c>
      <c r="AI91" s="269"/>
      <c r="AJ91" s="269"/>
      <c r="AK91" s="270"/>
      <c r="AL91" s="270"/>
      <c r="AM91" s="270"/>
    </row>
    <row r="92" spans="1:39" s="81" customFormat="1" ht="36.75" hidden="1" customHeight="1" x14ac:dyDescent="0.25">
      <c r="A92" s="155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38"/>
      <c r="P92" s="138"/>
      <c r="Q92" s="138"/>
      <c r="R92" s="138"/>
      <c r="S92" s="138"/>
      <c r="T92" s="138"/>
      <c r="U92" s="155"/>
      <c r="V92" s="155"/>
      <c r="W92" s="155"/>
      <c r="X92" s="155"/>
      <c r="Y92" s="155"/>
      <c r="Z92" s="136" t="s">
        <v>135</v>
      </c>
      <c r="AA92" s="138" t="s">
        <v>1</v>
      </c>
      <c r="AB92" s="138">
        <v>1</v>
      </c>
      <c r="AC92" s="281">
        <v>0</v>
      </c>
      <c r="AD92" s="281">
        <v>0</v>
      </c>
      <c r="AE92" s="281">
        <v>0</v>
      </c>
      <c r="AF92" s="281">
        <v>0</v>
      </c>
      <c r="AG92" s="281">
        <v>0</v>
      </c>
      <c r="AH92" s="281">
        <v>0</v>
      </c>
      <c r="AI92" s="271"/>
      <c r="AJ92" s="271"/>
      <c r="AK92" s="272"/>
      <c r="AL92" s="272"/>
      <c r="AM92" s="272"/>
    </row>
    <row r="93" spans="1:39" ht="50.25" customHeight="1" x14ac:dyDescent="0.25">
      <c r="A93" s="145" t="s">
        <v>7</v>
      </c>
      <c r="B93" s="145" t="s">
        <v>8</v>
      </c>
      <c r="C93" s="145" t="s">
        <v>7</v>
      </c>
      <c r="D93" s="145" t="s">
        <v>12</v>
      </c>
      <c r="E93" s="145" t="s">
        <v>7</v>
      </c>
      <c r="F93" s="145" t="s">
        <v>12</v>
      </c>
      <c r="G93" s="145" t="s">
        <v>81</v>
      </c>
      <c r="H93" s="145" t="s">
        <v>82</v>
      </c>
      <c r="I93" s="145" t="s">
        <v>87</v>
      </c>
      <c r="J93" s="145" t="s">
        <v>85</v>
      </c>
      <c r="K93" s="145" t="s">
        <v>7</v>
      </c>
      <c r="L93" s="145" t="s">
        <v>12</v>
      </c>
      <c r="M93" s="145" t="s">
        <v>11</v>
      </c>
      <c r="N93" s="140" t="s">
        <v>175</v>
      </c>
      <c r="O93" s="111"/>
      <c r="P93" s="111"/>
      <c r="Q93" s="111"/>
      <c r="R93" s="111"/>
      <c r="S93" s="111"/>
      <c r="T93" s="111"/>
      <c r="U93" s="145"/>
      <c r="V93" s="145"/>
      <c r="W93" s="145"/>
      <c r="X93" s="145"/>
      <c r="Y93" s="145" t="s">
        <v>84</v>
      </c>
      <c r="Z93" s="130" t="s">
        <v>154</v>
      </c>
      <c r="AA93" s="131" t="s">
        <v>2</v>
      </c>
      <c r="AB93" s="109">
        <v>0</v>
      </c>
      <c r="AC93" s="109">
        <v>0</v>
      </c>
      <c r="AD93" s="109">
        <v>13596.6</v>
      </c>
      <c r="AE93" s="109">
        <v>13596.6</v>
      </c>
      <c r="AF93" s="109">
        <v>13596.6</v>
      </c>
      <c r="AG93" s="109">
        <v>13596.6</v>
      </c>
      <c r="AH93" s="109">
        <v>13596.6</v>
      </c>
      <c r="AI93" s="258"/>
      <c r="AJ93" s="258"/>
      <c r="AK93" s="259"/>
      <c r="AL93" s="259"/>
      <c r="AM93" s="259"/>
    </row>
    <row r="94" spans="1:39" ht="57" customHeight="1" x14ac:dyDescent="0.25">
      <c r="A94" s="145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11"/>
      <c r="P94" s="111"/>
      <c r="Q94" s="111"/>
      <c r="R94" s="111"/>
      <c r="S94" s="111"/>
      <c r="T94" s="111"/>
      <c r="U94" s="145"/>
      <c r="V94" s="145"/>
      <c r="W94" s="145"/>
      <c r="X94" s="145"/>
      <c r="Y94" s="145"/>
      <c r="Z94" s="119" t="s">
        <v>145</v>
      </c>
      <c r="AA94" s="111" t="s">
        <v>1</v>
      </c>
      <c r="AB94" s="111">
        <v>0</v>
      </c>
      <c r="AC94" s="107">
        <v>0</v>
      </c>
      <c r="AD94" s="107">
        <v>1</v>
      </c>
      <c r="AE94" s="107">
        <v>1</v>
      </c>
      <c r="AF94" s="107">
        <v>1</v>
      </c>
      <c r="AG94" s="107">
        <v>1</v>
      </c>
      <c r="AH94" s="107">
        <v>1</v>
      </c>
      <c r="AI94" s="247"/>
      <c r="AJ94" s="247"/>
      <c r="AK94" s="244"/>
      <c r="AL94" s="244"/>
      <c r="AM94" s="244"/>
    </row>
    <row r="95" spans="1:39" s="18" customFormat="1" ht="21" customHeight="1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254"/>
      <c r="AJ95" s="254"/>
      <c r="AK95" s="241"/>
      <c r="AL95" s="241"/>
      <c r="AM95" s="241"/>
    </row>
    <row r="96" spans="1:39" ht="40.5" customHeight="1" x14ac:dyDescent="0.35">
      <c r="A96" s="284" t="s">
        <v>181</v>
      </c>
      <c r="B96" s="284"/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"/>
      <c r="AB96" s="2"/>
      <c r="AC96" s="285" t="s">
        <v>182</v>
      </c>
      <c r="AD96" s="285"/>
      <c r="AE96" s="285"/>
      <c r="AF96" s="285"/>
      <c r="AG96" s="285"/>
      <c r="AH96" s="285"/>
      <c r="AI96" s="223"/>
      <c r="AJ96" s="223"/>
      <c r="AK96" s="224"/>
      <c r="AL96" s="224"/>
      <c r="AM96" s="224"/>
    </row>
    <row r="97" spans="1:39" ht="31.5" customHeight="1" x14ac:dyDescent="0.25">
      <c r="U97" s="3"/>
      <c r="V97" s="3"/>
      <c r="W97" s="3"/>
      <c r="X97" s="3"/>
      <c r="Y97" s="3"/>
      <c r="Z97" s="3"/>
      <c r="AC97" s="3"/>
      <c r="AD97" s="3"/>
      <c r="AE97" s="3"/>
      <c r="AF97" s="3"/>
      <c r="AG97" s="3"/>
      <c r="AH97" s="3"/>
      <c r="AI97" s="223"/>
      <c r="AJ97" s="223"/>
      <c r="AK97" s="224"/>
      <c r="AL97" s="224"/>
      <c r="AM97" s="224"/>
    </row>
    <row r="98" spans="1:39" ht="45.75" customHeight="1" x14ac:dyDescent="0.25">
      <c r="A98" s="286" t="s">
        <v>183</v>
      </c>
      <c r="B98" s="287"/>
      <c r="C98" s="287"/>
      <c r="D98" s="287"/>
      <c r="E98" s="287"/>
      <c r="F98" s="287"/>
      <c r="G98" s="287"/>
      <c r="U98" s="3"/>
      <c r="V98" s="3"/>
      <c r="W98" s="3"/>
      <c r="X98" s="3"/>
      <c r="Y98" s="3"/>
      <c r="Z98" s="3"/>
      <c r="AC98" s="3"/>
      <c r="AD98" s="3"/>
      <c r="AE98" s="3"/>
      <c r="AF98" s="3"/>
      <c r="AG98" s="3"/>
      <c r="AH98" s="3"/>
      <c r="AI98" s="258"/>
      <c r="AJ98" s="258"/>
      <c r="AK98" s="259"/>
      <c r="AL98" s="259"/>
      <c r="AM98" s="259"/>
    </row>
    <row r="99" spans="1:39" s="2" customFormat="1" ht="37.5" customHeight="1" x14ac:dyDescent="0.25">
      <c r="AI99" s="273"/>
      <c r="AJ99" s="273"/>
      <c r="AK99" s="274"/>
      <c r="AL99" s="274"/>
      <c r="AM99" s="274"/>
    </row>
    <row r="100" spans="1:39" ht="65.25" customHeight="1" x14ac:dyDescent="0.25">
      <c r="U100" s="3"/>
      <c r="V100" s="3"/>
      <c r="W100" s="3"/>
      <c r="X100" s="3"/>
      <c r="Y100" s="3"/>
      <c r="Z100" s="3"/>
      <c r="AC100" s="3"/>
      <c r="AD100" s="3"/>
      <c r="AE100" s="3"/>
      <c r="AF100" s="3"/>
      <c r="AG100" s="3"/>
      <c r="AH100" s="3"/>
      <c r="AI100" s="275"/>
      <c r="AJ100" s="275"/>
      <c r="AK100" s="276"/>
      <c r="AL100" s="276"/>
      <c r="AM100" s="276"/>
    </row>
    <row r="101" spans="1:39" ht="32.25" customHeight="1" x14ac:dyDescent="0.25">
      <c r="U101" s="3"/>
      <c r="V101" s="3"/>
      <c r="W101" s="3"/>
      <c r="X101" s="3"/>
      <c r="Y101" s="3"/>
      <c r="Z101" s="3"/>
      <c r="AC101" s="3"/>
      <c r="AD101" s="3"/>
      <c r="AE101" s="3"/>
      <c r="AF101" s="3"/>
      <c r="AG101" s="3"/>
      <c r="AH101" s="3"/>
      <c r="AI101" s="267"/>
      <c r="AJ101" s="267"/>
      <c r="AK101" s="268"/>
      <c r="AL101" s="268"/>
      <c r="AM101" s="268"/>
    </row>
    <row r="102" spans="1:39" ht="44.25" customHeight="1" x14ac:dyDescent="0.25">
      <c r="U102" s="3"/>
      <c r="V102" s="3"/>
      <c r="W102" s="3"/>
      <c r="X102" s="3"/>
      <c r="Y102" s="3"/>
      <c r="Z102" s="3"/>
      <c r="AC102" s="3"/>
      <c r="AD102" s="3"/>
      <c r="AE102" s="3"/>
      <c r="AF102" s="3"/>
      <c r="AG102" s="3"/>
      <c r="AH102" s="3"/>
      <c r="AI102" s="223"/>
      <c r="AJ102" s="223"/>
      <c r="AK102" s="224"/>
      <c r="AL102" s="224"/>
      <c r="AM102" s="224"/>
    </row>
    <row r="103" spans="1:39" ht="50.25" hidden="1" customHeight="1" x14ac:dyDescent="0.25">
      <c r="A103" s="13"/>
      <c r="B103" s="13"/>
      <c r="C103" s="13"/>
      <c r="D103" s="13"/>
      <c r="E103" s="13"/>
      <c r="F103" s="13"/>
      <c r="G103" s="13"/>
      <c r="H103" s="13" t="s">
        <v>7</v>
      </c>
      <c r="I103" s="13" t="s">
        <v>8</v>
      </c>
      <c r="J103" s="13" t="s">
        <v>11</v>
      </c>
      <c r="K103" s="13" t="s">
        <v>7</v>
      </c>
      <c r="L103" s="13" t="s">
        <v>10</v>
      </c>
      <c r="M103" s="13" t="s">
        <v>7</v>
      </c>
      <c r="N103" s="13" t="s">
        <v>7</v>
      </c>
      <c r="O103" s="14"/>
      <c r="P103" s="14"/>
      <c r="Q103" s="14"/>
      <c r="R103" s="14"/>
      <c r="S103" s="14" t="s">
        <v>19</v>
      </c>
      <c r="T103" s="14"/>
      <c r="U103" s="13"/>
      <c r="V103" s="13"/>
      <c r="W103" s="13"/>
      <c r="X103" s="13"/>
      <c r="Y103" s="13" t="s">
        <v>7</v>
      </c>
      <c r="Z103" s="78" t="s">
        <v>69</v>
      </c>
      <c r="AA103" s="14" t="s">
        <v>2</v>
      </c>
      <c r="AB103" s="14"/>
      <c r="AC103" s="15">
        <v>0</v>
      </c>
      <c r="AD103" s="15">
        <v>0</v>
      </c>
      <c r="AE103" s="15">
        <v>0</v>
      </c>
      <c r="AF103" s="15">
        <f>AF105</f>
        <v>0</v>
      </c>
      <c r="AG103" s="182">
        <f>AG105</f>
        <v>0</v>
      </c>
      <c r="AH103" s="95">
        <f>AH105</f>
        <v>0</v>
      </c>
      <c r="AI103" s="277"/>
      <c r="AJ103" s="277"/>
      <c r="AK103" s="95"/>
      <c r="AL103" s="95"/>
      <c r="AM103" s="95"/>
    </row>
    <row r="104" spans="1:39" ht="40.5" hidden="1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6"/>
      <c r="P104" s="16"/>
      <c r="Q104" s="16"/>
      <c r="R104" s="16"/>
      <c r="S104" s="16"/>
      <c r="T104" s="16"/>
      <c r="U104" s="17"/>
      <c r="V104" s="17"/>
      <c r="W104" s="17"/>
      <c r="X104" s="17"/>
      <c r="Y104" s="17"/>
      <c r="Z104" s="77" t="s">
        <v>70</v>
      </c>
      <c r="AA104" s="16" t="s">
        <v>3</v>
      </c>
      <c r="AB104" s="16"/>
      <c r="AC104" s="7">
        <f>AC107</f>
        <v>17</v>
      </c>
      <c r="AD104" s="19">
        <f t="shared" ref="AD104:AH104" si="15">AD107</f>
        <v>17</v>
      </c>
      <c r="AE104" s="19">
        <f t="shared" si="15"/>
        <v>10</v>
      </c>
      <c r="AF104" s="19">
        <f t="shared" si="15"/>
        <v>6</v>
      </c>
      <c r="AG104" s="181">
        <f t="shared" si="15"/>
        <v>3</v>
      </c>
      <c r="AH104" s="94">
        <f t="shared" si="15"/>
        <v>0</v>
      </c>
      <c r="AI104" s="263"/>
      <c r="AJ104" s="263"/>
      <c r="AK104" s="94"/>
      <c r="AL104" s="94"/>
      <c r="AM104" s="94"/>
    </row>
    <row r="105" spans="1:39" ht="35.25" hidden="1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6"/>
      <c r="P105" s="16"/>
      <c r="Q105" s="16"/>
      <c r="R105" s="16"/>
      <c r="S105" s="16"/>
      <c r="T105" s="16"/>
      <c r="U105" s="17"/>
      <c r="V105" s="17"/>
      <c r="W105" s="17"/>
      <c r="X105" s="17"/>
      <c r="Y105" s="17"/>
      <c r="Z105" s="79" t="s">
        <v>71</v>
      </c>
      <c r="AA105" s="21" t="s">
        <v>2</v>
      </c>
      <c r="AB105" s="21"/>
      <c r="AC105" s="20">
        <v>0</v>
      </c>
      <c r="AD105" s="20">
        <v>0</v>
      </c>
      <c r="AE105" s="20">
        <v>0</v>
      </c>
      <c r="AF105" s="47">
        <v>0</v>
      </c>
      <c r="AG105" s="183">
        <v>0</v>
      </c>
      <c r="AH105" s="96">
        <v>0</v>
      </c>
      <c r="AI105" s="278"/>
      <c r="AJ105" s="278"/>
      <c r="AK105" s="96"/>
      <c r="AL105" s="96"/>
      <c r="AM105" s="96"/>
    </row>
    <row r="106" spans="1:39" ht="45.75" hidden="1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6"/>
      <c r="P106" s="16"/>
      <c r="Q106" s="16"/>
      <c r="R106" s="16"/>
      <c r="S106" s="16"/>
      <c r="T106" s="16"/>
      <c r="U106" s="17"/>
      <c r="V106" s="17"/>
      <c r="W106" s="17"/>
      <c r="X106" s="17"/>
      <c r="Y106" s="17"/>
      <c r="Z106" s="80" t="s">
        <v>72</v>
      </c>
      <c r="AA106" s="16" t="s">
        <v>1</v>
      </c>
      <c r="AB106" s="16"/>
      <c r="AC106" s="7">
        <v>0</v>
      </c>
      <c r="AD106" s="19">
        <v>0</v>
      </c>
      <c r="AE106" s="19">
        <v>0</v>
      </c>
      <c r="AF106" s="19">
        <v>0</v>
      </c>
      <c r="AG106" s="181">
        <v>0</v>
      </c>
      <c r="AH106" s="94">
        <v>0</v>
      </c>
      <c r="AI106" s="263"/>
      <c r="AJ106" s="263"/>
      <c r="AK106" s="94"/>
      <c r="AL106" s="94"/>
      <c r="AM106" s="94"/>
    </row>
    <row r="107" spans="1:39" ht="30" hidden="1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6"/>
      <c r="P107" s="16"/>
      <c r="Q107" s="16"/>
      <c r="R107" s="16"/>
      <c r="S107" s="16"/>
      <c r="T107" s="16"/>
      <c r="U107" s="17"/>
      <c r="V107" s="17"/>
      <c r="W107" s="17"/>
      <c r="X107" s="17"/>
      <c r="Y107" s="17"/>
      <c r="Z107" s="79" t="s">
        <v>73</v>
      </c>
      <c r="AA107" s="16" t="s">
        <v>3</v>
      </c>
      <c r="AB107" s="16"/>
      <c r="AC107" s="7">
        <v>17</v>
      </c>
      <c r="AD107" s="19">
        <v>17</v>
      </c>
      <c r="AE107" s="19">
        <v>10</v>
      </c>
      <c r="AF107" s="19">
        <v>6</v>
      </c>
      <c r="AG107" s="181">
        <v>3</v>
      </c>
      <c r="AH107" s="94">
        <v>0</v>
      </c>
      <c r="AI107" s="263"/>
      <c r="AJ107" s="263"/>
      <c r="AK107" s="94"/>
      <c r="AL107" s="94"/>
      <c r="AM107" s="94"/>
    </row>
    <row r="108" spans="1:39" ht="78.75" hidden="1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6"/>
      <c r="P108" s="16"/>
      <c r="Q108" s="16"/>
      <c r="R108" s="16"/>
      <c r="S108" s="16"/>
      <c r="T108" s="16"/>
      <c r="U108" s="17"/>
      <c r="V108" s="17"/>
      <c r="W108" s="17"/>
      <c r="X108" s="17"/>
      <c r="Y108" s="17"/>
      <c r="Z108" s="77" t="s">
        <v>74</v>
      </c>
      <c r="AA108" s="16" t="s">
        <v>20</v>
      </c>
      <c r="AB108" s="16"/>
      <c r="AC108" s="7">
        <v>1</v>
      </c>
      <c r="AD108" s="19">
        <v>1</v>
      </c>
      <c r="AE108" s="19">
        <v>1</v>
      </c>
      <c r="AF108" s="19">
        <v>1</v>
      </c>
      <c r="AG108" s="181">
        <v>1</v>
      </c>
      <c r="AH108" s="94">
        <v>1</v>
      </c>
      <c r="AI108" s="263"/>
      <c r="AJ108" s="263"/>
      <c r="AK108" s="94"/>
      <c r="AL108" s="94"/>
      <c r="AM108" s="94"/>
    </row>
    <row r="109" spans="1:39" x14ac:dyDescent="0.25">
      <c r="AG109" s="46"/>
    </row>
    <row r="110" spans="1:39" x14ac:dyDescent="0.25">
      <c r="AG110" s="46"/>
    </row>
    <row r="111" spans="1:39" ht="18.75" x14ac:dyDescent="0.3"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8"/>
      <c r="AB111" s="8"/>
      <c r="AC111" s="11"/>
      <c r="AD111" s="35"/>
      <c r="AG111" s="46"/>
    </row>
    <row r="112" spans="1:39" ht="18.75" x14ac:dyDescent="0.3">
      <c r="B112" s="303"/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8"/>
      <c r="AB112" s="90"/>
      <c r="AC112" s="35"/>
      <c r="AD112" s="35"/>
      <c r="AF112" s="48"/>
      <c r="AG112" s="54"/>
      <c r="AH112" s="27"/>
      <c r="AI112" s="3"/>
      <c r="AJ112" s="3"/>
      <c r="AK112" s="27"/>
      <c r="AL112" s="27"/>
      <c r="AM112" s="27"/>
    </row>
    <row r="113" spans="2:39" ht="15.75" x14ac:dyDescent="0.25">
      <c r="U113" s="3"/>
      <c r="V113" s="3"/>
      <c r="W113" s="3"/>
      <c r="X113" s="3"/>
      <c r="Z113" s="6"/>
      <c r="AA113" s="8"/>
      <c r="AB113" s="90"/>
      <c r="AC113" s="35"/>
      <c r="AD113" s="35"/>
      <c r="AF113" s="49"/>
      <c r="AG113" s="54"/>
      <c r="AH113" s="27"/>
      <c r="AI113" s="3"/>
      <c r="AJ113" s="3"/>
      <c r="AK113" s="27"/>
      <c r="AL113" s="27"/>
      <c r="AM113" s="27"/>
    </row>
    <row r="114" spans="2:39" ht="15.75" x14ac:dyDescent="0.25">
      <c r="U114" s="3"/>
      <c r="V114" s="3"/>
      <c r="W114" s="3"/>
      <c r="X114" s="3"/>
      <c r="Z114" s="6"/>
      <c r="AA114" s="8"/>
      <c r="AB114" s="90"/>
      <c r="AC114" s="35"/>
      <c r="AD114" s="35"/>
      <c r="AF114" s="49"/>
      <c r="AG114" s="54"/>
      <c r="AH114" s="27"/>
      <c r="AI114" s="3"/>
      <c r="AJ114" s="3"/>
      <c r="AK114" s="27"/>
      <c r="AL114" s="27"/>
      <c r="AM114" s="27"/>
    </row>
    <row r="115" spans="2:39" ht="15.75" x14ac:dyDescent="0.25">
      <c r="U115" s="3"/>
      <c r="V115" s="3"/>
      <c r="W115" s="3"/>
      <c r="X115" s="3"/>
      <c r="Z115" s="6"/>
      <c r="AA115" s="8"/>
      <c r="AB115" s="90"/>
      <c r="AC115" s="35"/>
      <c r="AD115" s="35"/>
      <c r="AF115" s="49"/>
      <c r="AG115" s="54"/>
      <c r="AH115" s="27"/>
      <c r="AI115" s="3"/>
      <c r="AJ115" s="3"/>
      <c r="AK115" s="27"/>
      <c r="AL115" s="27"/>
      <c r="AM115" s="27"/>
    </row>
    <row r="116" spans="2:39" ht="15.75" x14ac:dyDescent="0.25">
      <c r="U116" s="3"/>
      <c r="V116" s="3"/>
      <c r="W116" s="3"/>
      <c r="X116" s="3"/>
      <c r="Z116" s="6"/>
      <c r="AA116" s="8"/>
      <c r="AB116" s="90"/>
      <c r="AC116" s="35"/>
      <c r="AD116" s="35"/>
      <c r="AF116" s="49"/>
      <c r="AG116" s="54"/>
      <c r="AH116" s="27"/>
      <c r="AI116" s="3"/>
      <c r="AJ116" s="3"/>
      <c r="AK116" s="27"/>
      <c r="AL116" s="27"/>
      <c r="AM116" s="27"/>
    </row>
    <row r="117" spans="2:39" ht="15.75" x14ac:dyDescent="0.25">
      <c r="B117" s="22" t="s">
        <v>23</v>
      </c>
      <c r="C117" s="22"/>
      <c r="D117" s="22"/>
      <c r="E117" s="22"/>
      <c r="F117" s="22"/>
      <c r="U117" s="3"/>
      <c r="V117" s="3"/>
      <c r="W117" s="3"/>
      <c r="X117" s="3"/>
      <c r="Z117" s="6"/>
      <c r="AA117" s="8"/>
      <c r="AB117" s="8"/>
      <c r="AC117" s="11"/>
      <c r="AD117" s="35"/>
      <c r="AE117" s="35"/>
      <c r="AF117" s="35"/>
      <c r="AG117" s="54"/>
      <c r="AH117" s="27"/>
      <c r="AI117" s="3"/>
      <c r="AJ117" s="3"/>
      <c r="AK117" s="27"/>
      <c r="AL117" s="27"/>
      <c r="AM117" s="27"/>
    </row>
    <row r="118" spans="2:39" ht="15.75" x14ac:dyDescent="0.25">
      <c r="B118" s="22" t="s">
        <v>25</v>
      </c>
      <c r="C118" s="22"/>
      <c r="D118" s="22"/>
      <c r="E118" s="22"/>
      <c r="F118" s="22"/>
      <c r="U118" s="3"/>
      <c r="V118" s="3"/>
      <c r="W118" s="3"/>
      <c r="X118" s="3"/>
      <c r="Z118" s="6"/>
      <c r="AA118" s="8"/>
      <c r="AB118" s="8"/>
      <c r="AC118" s="11"/>
      <c r="AD118" s="35"/>
      <c r="AE118" s="35"/>
      <c r="AF118" s="35"/>
      <c r="AG118" s="54"/>
      <c r="AH118" s="27"/>
      <c r="AI118" s="3"/>
      <c r="AJ118" s="3"/>
      <c r="AK118" s="27"/>
      <c r="AL118" s="27"/>
      <c r="AM118" s="27"/>
    </row>
    <row r="119" spans="2:39" x14ac:dyDescent="0.25">
      <c r="AG119" s="46"/>
    </row>
    <row r="120" spans="2:39" x14ac:dyDescent="0.25">
      <c r="AG120" s="46"/>
    </row>
    <row r="121" spans="2:39" x14ac:dyDescent="0.25">
      <c r="AG121" s="46"/>
    </row>
    <row r="122" spans="2:39" x14ac:dyDescent="0.25">
      <c r="AG122" s="46"/>
    </row>
    <row r="123" spans="2:39" x14ac:dyDescent="0.25">
      <c r="AG123" s="46"/>
    </row>
    <row r="124" spans="2:39" x14ac:dyDescent="0.25">
      <c r="AG124" s="46"/>
    </row>
    <row r="125" spans="2:39" x14ac:dyDescent="0.25">
      <c r="AG125" s="46"/>
    </row>
    <row r="126" spans="2:39" x14ac:dyDescent="0.25">
      <c r="AG126" s="46"/>
    </row>
    <row r="127" spans="2:39" x14ac:dyDescent="0.25">
      <c r="AG127" s="46"/>
    </row>
    <row r="128" spans="2:39" x14ac:dyDescent="0.25">
      <c r="AG128" s="46"/>
    </row>
    <row r="129" spans="33:33" x14ac:dyDescent="0.25">
      <c r="AG129" s="46"/>
    </row>
    <row r="130" spans="33:33" x14ac:dyDescent="0.25">
      <c r="AG130" s="46"/>
    </row>
    <row r="131" spans="33:33" x14ac:dyDescent="0.25">
      <c r="AG131" s="46"/>
    </row>
    <row r="132" spans="33:33" x14ac:dyDescent="0.25">
      <c r="AG132" s="46"/>
    </row>
    <row r="133" spans="33:33" x14ac:dyDescent="0.25">
      <c r="AG133" s="46"/>
    </row>
    <row r="134" spans="33:33" x14ac:dyDescent="0.25">
      <c r="AG134" s="46"/>
    </row>
    <row r="135" spans="33:33" x14ac:dyDescent="0.25">
      <c r="AG135" s="46"/>
    </row>
    <row r="136" spans="33:33" x14ac:dyDescent="0.25">
      <c r="AG136" s="46"/>
    </row>
    <row r="137" spans="33:33" x14ac:dyDescent="0.25">
      <c r="AG137" s="46"/>
    </row>
    <row r="138" spans="33:33" x14ac:dyDescent="0.25">
      <c r="AG138" s="46"/>
    </row>
    <row r="139" spans="33:33" x14ac:dyDescent="0.25">
      <c r="AG139" s="46"/>
    </row>
    <row r="140" spans="33:33" x14ac:dyDescent="0.25">
      <c r="AG140" s="46"/>
    </row>
    <row r="156" spans="4:30" ht="15.75" x14ac:dyDescent="0.25">
      <c r="D156" s="296" t="s">
        <v>45</v>
      </c>
      <c r="E156" s="296"/>
      <c r="F156" s="296"/>
      <c r="G156" s="296"/>
      <c r="H156" s="296"/>
      <c r="I156" s="296"/>
      <c r="J156" s="296"/>
      <c r="K156" s="296"/>
      <c r="L156" s="296"/>
      <c r="M156" s="296"/>
      <c r="N156" s="296"/>
      <c r="O156" s="296"/>
      <c r="P156" s="296"/>
      <c r="Q156" s="296"/>
      <c r="R156" s="296"/>
      <c r="S156" s="296"/>
      <c r="T156" s="296"/>
      <c r="U156" s="296"/>
      <c r="V156" s="296"/>
      <c r="W156" s="296"/>
      <c r="X156" s="296"/>
      <c r="Y156" s="296"/>
      <c r="Z156" s="296"/>
      <c r="AA156" s="296"/>
      <c r="AB156" s="296"/>
      <c r="AC156" s="296"/>
      <c r="AD156" s="296"/>
    </row>
    <row r="157" spans="4:30" ht="34.5" customHeight="1" x14ac:dyDescent="0.25">
      <c r="D157" s="297" t="s">
        <v>46</v>
      </c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51"/>
    </row>
    <row r="158" spans="4:30" ht="15.75" x14ac:dyDescent="0.25">
      <c r="D158" s="50"/>
    </row>
  </sheetData>
  <mergeCells count="29">
    <mergeCell ref="AD5:AH7"/>
    <mergeCell ref="D156:AD156"/>
    <mergeCell ref="D157:AC157"/>
    <mergeCell ref="A10:AH10"/>
    <mergeCell ref="A11:AH11"/>
    <mergeCell ref="A12:AH12"/>
    <mergeCell ref="A18:P18"/>
    <mergeCell ref="Z25:Z26"/>
    <mergeCell ref="AA25:AA26"/>
    <mergeCell ref="B111:Z111"/>
    <mergeCell ref="B112:Z112"/>
    <mergeCell ref="B13:AH13"/>
    <mergeCell ref="D14:AA14"/>
    <mergeCell ref="A17:AD17"/>
    <mergeCell ref="A26:B26"/>
    <mergeCell ref="E26:F26"/>
    <mergeCell ref="H26:J26"/>
    <mergeCell ref="AK25:AM25"/>
    <mergeCell ref="A96:Z96"/>
    <mergeCell ref="AC96:AH96"/>
    <mergeCell ref="A98:G98"/>
    <mergeCell ref="Z41:Z43"/>
    <mergeCell ref="AI25:AJ25"/>
    <mergeCell ref="AC25:AH25"/>
    <mergeCell ref="K26:M26"/>
    <mergeCell ref="A25:J25"/>
    <mergeCell ref="K25:N25"/>
    <mergeCell ref="Y25:Y26"/>
    <mergeCell ref="AB25:AB26"/>
  </mergeCells>
  <phoneticPr fontId="38" type="noConversion"/>
  <pageMargins left="0" right="0" top="0.27559055118110237" bottom="0.31496062992125984" header="0.19685039370078741" footer="0.19685039370078741"/>
  <pageSetup paperSize="9" scale="59" fitToHeight="0" orientation="landscape" verticalDpi="300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K23"/>
  <sheetViews>
    <sheetView zoomScale="78" zoomScaleNormal="78" workbookViewId="0">
      <selection activeCell="E17" sqref="E17:E18"/>
    </sheetView>
  </sheetViews>
  <sheetFormatPr defaultRowHeight="15" x14ac:dyDescent="0.25"/>
  <cols>
    <col min="4" max="4" width="47.7109375" customWidth="1"/>
    <col min="5" max="5" width="22" customWidth="1"/>
    <col min="6" max="6" width="18" customWidth="1"/>
    <col min="7" max="7" width="15" customWidth="1"/>
    <col min="8" max="8" width="16.42578125" customWidth="1"/>
    <col min="9" max="9" width="12.140625" customWidth="1"/>
    <col min="10" max="10" width="15.7109375" customWidth="1"/>
    <col min="11" max="11" width="20.28515625" customWidth="1"/>
  </cols>
  <sheetData>
    <row r="1" spans="3:11" ht="26.25" customHeight="1" x14ac:dyDescent="0.25">
      <c r="D1" s="309" t="s">
        <v>222</v>
      </c>
      <c r="E1" s="309"/>
      <c r="F1" s="309"/>
      <c r="G1" s="309"/>
      <c r="H1" s="309"/>
      <c r="I1" s="309"/>
      <c r="J1" s="309"/>
      <c r="K1" s="309"/>
    </row>
    <row r="2" spans="3:11" ht="15.75" thickBot="1" x14ac:dyDescent="0.3"/>
    <row r="3" spans="3:11" ht="15.75" thickBot="1" x14ac:dyDescent="0.3">
      <c r="C3" s="186" t="s">
        <v>217</v>
      </c>
      <c r="D3" s="187" t="s">
        <v>219</v>
      </c>
      <c r="E3" s="306" t="s">
        <v>221</v>
      </c>
      <c r="F3" s="307"/>
      <c r="G3" s="307"/>
      <c r="H3" s="307"/>
      <c r="I3" s="307"/>
      <c r="J3" s="307"/>
      <c r="K3" s="308"/>
    </row>
    <row r="4" spans="3:11" ht="26.25" thickBot="1" x14ac:dyDescent="0.3">
      <c r="C4" s="184" t="s">
        <v>218</v>
      </c>
      <c r="D4" s="188" t="s">
        <v>220</v>
      </c>
      <c r="E4" s="188">
        <v>2026</v>
      </c>
      <c r="F4" s="188">
        <v>2027</v>
      </c>
      <c r="G4" s="188">
        <v>2028</v>
      </c>
      <c r="H4" s="188">
        <v>2029</v>
      </c>
      <c r="I4" s="188">
        <v>2030</v>
      </c>
      <c r="J4" s="188">
        <v>2031</v>
      </c>
      <c r="K4" s="188" t="s">
        <v>195</v>
      </c>
    </row>
    <row r="5" spans="3:11" ht="15.75" customHeight="1" x14ac:dyDescent="0.25">
      <c r="C5" s="189">
        <v>1</v>
      </c>
      <c r="D5" s="190">
        <v>2</v>
      </c>
      <c r="E5" s="190">
        <v>3</v>
      </c>
      <c r="F5" s="190">
        <v>4</v>
      </c>
      <c r="G5" s="190">
        <v>5</v>
      </c>
      <c r="H5" s="190">
        <v>6</v>
      </c>
      <c r="I5" s="190">
        <v>7</v>
      </c>
      <c r="J5" s="190">
        <v>8</v>
      </c>
      <c r="K5" s="190">
        <v>9</v>
      </c>
    </row>
    <row r="6" spans="3:11" ht="42.75" x14ac:dyDescent="0.25">
      <c r="C6" s="132"/>
      <c r="D6" s="191" t="s">
        <v>196</v>
      </c>
      <c r="E6" s="192">
        <v>198938.7</v>
      </c>
      <c r="F6" s="192">
        <v>107192.6</v>
      </c>
      <c r="G6" s="192">
        <v>109192.6</v>
      </c>
      <c r="H6" s="192">
        <v>109192.6</v>
      </c>
      <c r="I6" s="192">
        <v>109192.6</v>
      </c>
      <c r="J6" s="192">
        <v>109192.6</v>
      </c>
      <c r="K6" s="193" t="s">
        <v>197</v>
      </c>
    </row>
    <row r="7" spans="3:11" ht="19.5" customHeight="1" x14ac:dyDescent="0.25">
      <c r="C7" s="132"/>
      <c r="D7" s="194" t="s">
        <v>198</v>
      </c>
      <c r="E7" s="40">
        <v>110399.9</v>
      </c>
      <c r="F7" s="40">
        <v>107192.6</v>
      </c>
      <c r="G7" s="40">
        <v>109192.6</v>
      </c>
      <c r="H7" s="40">
        <v>109192.6</v>
      </c>
      <c r="I7" s="40">
        <v>109192.6</v>
      </c>
      <c r="J7" s="40">
        <v>109192.6</v>
      </c>
      <c r="K7" s="195" t="s">
        <v>199</v>
      </c>
    </row>
    <row r="8" spans="3:11" ht="30" x14ac:dyDescent="0.25">
      <c r="C8" s="132"/>
      <c r="D8" s="196" t="s">
        <v>200</v>
      </c>
      <c r="E8" s="132" t="s">
        <v>201</v>
      </c>
      <c r="F8" s="132">
        <v>0</v>
      </c>
      <c r="G8" s="132">
        <v>0</v>
      </c>
      <c r="H8" s="132">
        <v>0</v>
      </c>
      <c r="I8" s="132">
        <v>0</v>
      </c>
      <c r="J8" s="132">
        <v>0</v>
      </c>
      <c r="K8" s="197">
        <v>88538.8</v>
      </c>
    </row>
    <row r="9" spans="3:11" ht="28.5" x14ac:dyDescent="0.25">
      <c r="C9" s="198">
        <v>1</v>
      </c>
      <c r="D9" s="199" t="s">
        <v>202</v>
      </c>
      <c r="E9" s="200">
        <v>164401.79999999999</v>
      </c>
      <c r="F9" s="200">
        <v>70655.7</v>
      </c>
      <c r="G9" s="200">
        <v>70655.7</v>
      </c>
      <c r="H9" s="200">
        <v>70655.7</v>
      </c>
      <c r="I9" s="200">
        <v>70655.7</v>
      </c>
      <c r="J9" s="200">
        <v>70655.7</v>
      </c>
      <c r="K9" s="200">
        <v>517680.3</v>
      </c>
    </row>
    <row r="10" spans="3:11" ht="28.5" customHeight="1" x14ac:dyDescent="0.25">
      <c r="C10" s="132"/>
      <c r="D10" s="194" t="s">
        <v>198</v>
      </c>
      <c r="E10" s="195" t="s">
        <v>203</v>
      </c>
      <c r="F10" s="40">
        <v>70655.7</v>
      </c>
      <c r="G10" s="40">
        <v>70655.7</v>
      </c>
      <c r="H10" s="40">
        <v>70655.7</v>
      </c>
      <c r="I10" s="40">
        <v>70655.7</v>
      </c>
      <c r="J10" s="40">
        <v>70655.7</v>
      </c>
      <c r="K10" s="195" t="s">
        <v>204</v>
      </c>
    </row>
    <row r="11" spans="3:11" ht="30" x14ac:dyDescent="0.25">
      <c r="C11" s="132"/>
      <c r="D11" s="194" t="s">
        <v>200</v>
      </c>
      <c r="E11" s="132" t="s">
        <v>201</v>
      </c>
      <c r="F11" s="132">
        <v>0</v>
      </c>
      <c r="G11" s="132">
        <v>0</v>
      </c>
      <c r="H11" s="132">
        <v>0</v>
      </c>
      <c r="I11" s="132">
        <v>0</v>
      </c>
      <c r="J11" s="132">
        <v>0</v>
      </c>
      <c r="K11" s="197">
        <v>88538.8</v>
      </c>
    </row>
    <row r="12" spans="3:11" ht="26.25" customHeight="1" x14ac:dyDescent="0.25">
      <c r="C12" s="201"/>
      <c r="D12" s="194" t="s">
        <v>205</v>
      </c>
      <c r="E12" s="132">
        <v>0</v>
      </c>
      <c r="F12" s="132">
        <v>0</v>
      </c>
      <c r="G12" s="132">
        <v>0</v>
      </c>
      <c r="H12" s="132">
        <v>0</v>
      </c>
      <c r="I12" s="132">
        <v>0</v>
      </c>
      <c r="J12" s="132">
        <v>0</v>
      </c>
      <c r="K12" s="132">
        <v>0</v>
      </c>
    </row>
    <row r="13" spans="3:11" ht="79.5" x14ac:dyDescent="0.25">
      <c r="C13" s="202">
        <v>45658</v>
      </c>
      <c r="D13" s="191" t="s">
        <v>206</v>
      </c>
      <c r="E13" s="203">
        <v>15246.8</v>
      </c>
      <c r="F13" s="203">
        <v>6320.6</v>
      </c>
      <c r="G13" s="203">
        <v>6320.6</v>
      </c>
      <c r="H13" s="203">
        <v>6320.6</v>
      </c>
      <c r="I13" s="203">
        <v>6320.6</v>
      </c>
      <c r="J13" s="203">
        <v>6320.6</v>
      </c>
      <c r="K13" s="204" t="s">
        <v>207</v>
      </c>
    </row>
    <row r="14" spans="3:11" ht="31.5" customHeight="1" x14ac:dyDescent="0.25">
      <c r="C14" s="201"/>
      <c r="D14" s="194" t="s">
        <v>198</v>
      </c>
      <c r="E14" s="205" t="s">
        <v>208</v>
      </c>
      <c r="F14" s="206">
        <v>6320.6</v>
      </c>
      <c r="G14" s="206">
        <v>6320.6</v>
      </c>
      <c r="H14" s="206">
        <v>6320.6</v>
      </c>
      <c r="I14" s="206">
        <v>6320.6</v>
      </c>
      <c r="J14" s="206">
        <v>6320.6</v>
      </c>
      <c r="K14" s="132" t="s">
        <v>209</v>
      </c>
    </row>
    <row r="15" spans="3:11" ht="30" x14ac:dyDescent="0.25">
      <c r="C15" s="201"/>
      <c r="D15" s="194" t="s">
        <v>200</v>
      </c>
      <c r="E15" s="206">
        <v>8302.5</v>
      </c>
      <c r="F15" s="132">
        <v>0</v>
      </c>
      <c r="G15" s="132">
        <v>0</v>
      </c>
      <c r="H15" s="132">
        <v>0</v>
      </c>
      <c r="I15" s="132">
        <v>0</v>
      </c>
      <c r="J15" s="132">
        <v>0</v>
      </c>
      <c r="K15" s="197">
        <v>8302.5</v>
      </c>
    </row>
    <row r="16" spans="3:11" ht="49.5" x14ac:dyDescent="0.25">
      <c r="C16" s="202">
        <v>45689</v>
      </c>
      <c r="D16" s="207" t="s">
        <v>210</v>
      </c>
      <c r="E16" s="203">
        <v>104248.8</v>
      </c>
      <c r="F16" s="208">
        <v>0</v>
      </c>
      <c r="G16" s="208">
        <v>0</v>
      </c>
      <c r="H16" s="208">
        <v>0</v>
      </c>
      <c r="I16" s="208">
        <v>0</v>
      </c>
      <c r="J16" s="208">
        <v>0</v>
      </c>
      <c r="K16" s="209">
        <v>104248.8</v>
      </c>
    </row>
    <row r="17" spans="3:11" ht="22.5" customHeight="1" x14ac:dyDescent="0.25">
      <c r="C17" s="201"/>
      <c r="D17" s="194" t="s">
        <v>198</v>
      </c>
      <c r="E17" s="205" t="s">
        <v>211</v>
      </c>
      <c r="F17" s="205">
        <v>0</v>
      </c>
      <c r="G17" s="205">
        <v>0</v>
      </c>
      <c r="H17" s="205">
        <v>0</v>
      </c>
      <c r="I17" s="205">
        <v>0</v>
      </c>
      <c r="J17" s="205">
        <v>0</v>
      </c>
      <c r="K17" s="205" t="s">
        <v>211</v>
      </c>
    </row>
    <row r="18" spans="3:11" ht="30" x14ac:dyDescent="0.25">
      <c r="C18" s="201"/>
      <c r="D18" s="194" t="s">
        <v>200</v>
      </c>
      <c r="E18" s="205" t="s">
        <v>212</v>
      </c>
      <c r="F18" s="205">
        <v>0</v>
      </c>
      <c r="G18" s="205">
        <v>0</v>
      </c>
      <c r="H18" s="205">
        <v>0</v>
      </c>
      <c r="I18" s="205">
        <v>0</v>
      </c>
      <c r="J18" s="205">
        <v>0</v>
      </c>
      <c r="K18" s="205" t="s">
        <v>212</v>
      </c>
    </row>
    <row r="19" spans="3:11" ht="83.25" x14ac:dyDescent="0.25">
      <c r="C19" s="202">
        <v>45717</v>
      </c>
      <c r="D19" s="191" t="s">
        <v>213</v>
      </c>
      <c r="E19" s="203">
        <v>44906.2</v>
      </c>
      <c r="F19" s="203">
        <v>64335.1</v>
      </c>
      <c r="G19" s="203">
        <v>64335.1</v>
      </c>
      <c r="H19" s="203">
        <v>64335.1</v>
      </c>
      <c r="I19" s="203">
        <v>64335.1</v>
      </c>
      <c r="J19" s="203">
        <v>64335.1</v>
      </c>
      <c r="K19" s="209">
        <v>366581.7</v>
      </c>
    </row>
    <row r="20" spans="3:11" ht="27" customHeight="1" x14ac:dyDescent="0.25">
      <c r="C20" s="210">
        <v>2</v>
      </c>
      <c r="D20" s="211" t="s">
        <v>214</v>
      </c>
      <c r="E20" s="212">
        <v>34536.9</v>
      </c>
      <c r="F20" s="212">
        <v>36536.9</v>
      </c>
      <c r="G20" s="212">
        <v>38536.9</v>
      </c>
      <c r="H20" s="212">
        <v>38536.9</v>
      </c>
      <c r="I20" s="212">
        <v>38536.9</v>
      </c>
      <c r="J20" s="212">
        <v>38536.9</v>
      </c>
      <c r="K20" s="213" t="s">
        <v>215</v>
      </c>
    </row>
    <row r="21" spans="3:11" ht="24.75" customHeight="1" x14ac:dyDescent="0.25">
      <c r="C21" s="201"/>
      <c r="D21" s="214" t="s">
        <v>216</v>
      </c>
      <c r="E21" s="40">
        <v>34536.9</v>
      </c>
      <c r="F21" s="40">
        <v>36536.9</v>
      </c>
      <c r="G21" s="40">
        <v>38536.9</v>
      </c>
      <c r="H21" s="40">
        <v>38536.9</v>
      </c>
      <c r="I21" s="40">
        <v>38536.9</v>
      </c>
      <c r="J21" s="40">
        <v>38536.9</v>
      </c>
      <c r="K21" s="195" t="s">
        <v>215</v>
      </c>
    </row>
    <row r="22" spans="3:11" ht="25.5" x14ac:dyDescent="0.25">
      <c r="C22" s="201"/>
      <c r="D22" s="215" t="s">
        <v>200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132">
        <v>0</v>
      </c>
    </row>
    <row r="23" spans="3:11" x14ac:dyDescent="0.25">
      <c r="C23" s="185"/>
    </row>
  </sheetData>
  <mergeCells count="2">
    <mergeCell ref="E3:K3"/>
    <mergeCell ref="D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P15"/>
  <sheetViews>
    <sheetView zoomScale="75" zoomScaleNormal="75" workbookViewId="0">
      <selection activeCell="A8" sqref="A8:B8"/>
    </sheetView>
  </sheetViews>
  <sheetFormatPr defaultRowHeight="15" x14ac:dyDescent="0.25"/>
  <sheetData>
    <row r="6" spans="1:16" x14ac:dyDescent="0.25">
      <c r="A6" s="311" t="s">
        <v>26</v>
      </c>
      <c r="B6" s="312"/>
      <c r="C6" s="315" t="s">
        <v>27</v>
      </c>
      <c r="D6" s="315" t="s">
        <v>28</v>
      </c>
      <c r="E6" s="317" t="s">
        <v>29</v>
      </c>
      <c r="F6" s="318"/>
      <c r="G6" s="318"/>
      <c r="H6" s="318"/>
      <c r="I6" s="319" t="s">
        <v>30</v>
      </c>
      <c r="J6" s="319"/>
      <c r="K6" s="319"/>
      <c r="L6" s="319"/>
      <c r="M6" s="310" t="s">
        <v>31</v>
      </c>
      <c r="N6" s="310"/>
      <c r="O6" s="310"/>
      <c r="P6" s="310"/>
    </row>
    <row r="7" spans="1:16" ht="331.5" x14ac:dyDescent="0.25">
      <c r="A7" s="313"/>
      <c r="B7" s="314"/>
      <c r="C7" s="316"/>
      <c r="D7" s="316"/>
      <c r="E7" s="36" t="s">
        <v>32</v>
      </c>
      <c r="F7" s="36" t="s">
        <v>33</v>
      </c>
      <c r="G7" s="36" t="s">
        <v>34</v>
      </c>
      <c r="H7" s="37"/>
      <c r="I7" s="37" t="s">
        <v>35</v>
      </c>
      <c r="J7" s="37"/>
      <c r="K7" s="37" t="s">
        <v>36</v>
      </c>
      <c r="L7" s="37" t="s">
        <v>37</v>
      </c>
      <c r="M7" s="38" t="s">
        <v>38</v>
      </c>
      <c r="N7" s="37" t="s">
        <v>39</v>
      </c>
      <c r="O7" s="37" t="s">
        <v>40</v>
      </c>
      <c r="P7" s="37" t="s">
        <v>41</v>
      </c>
    </row>
    <row r="8" spans="1:16" ht="285" customHeight="1" x14ac:dyDescent="0.25">
      <c r="A8" s="327"/>
      <c r="B8" s="328"/>
      <c r="C8" s="39" t="s">
        <v>43</v>
      </c>
      <c r="D8" s="39">
        <v>1</v>
      </c>
      <c r="E8" s="40">
        <v>5300000</v>
      </c>
      <c r="F8" s="41">
        <v>5500000</v>
      </c>
      <c r="G8" s="41">
        <v>5700000</v>
      </c>
      <c r="H8" s="42"/>
      <c r="I8" s="41">
        <f>AVERAGE(E8:H8)</f>
        <v>5500000</v>
      </c>
      <c r="J8" s="41"/>
      <c r="K8" s="42">
        <f>STDEVA(E8,F8,G8:H8)</f>
        <v>200000</v>
      </c>
      <c r="L8" s="42">
        <f>K8/I8*100</f>
        <v>3.6363636363636362</v>
      </c>
      <c r="M8" s="42"/>
      <c r="N8" s="42"/>
      <c r="O8" s="320">
        <f>I8</f>
        <v>5500000</v>
      </c>
      <c r="P8" s="322">
        <f>D8*O8</f>
        <v>5500000</v>
      </c>
    </row>
    <row r="9" spans="1:16" x14ac:dyDescent="0.25">
      <c r="A9" s="324" t="s">
        <v>44</v>
      </c>
      <c r="B9" s="324"/>
      <c r="C9" s="324"/>
      <c r="D9" s="324"/>
      <c r="E9" s="43">
        <f>E8</f>
        <v>5300000</v>
      </c>
      <c r="F9" s="43">
        <f>F8</f>
        <v>5500000</v>
      </c>
      <c r="G9" s="325">
        <f>G8</f>
        <v>5700000</v>
      </c>
      <c r="H9" s="325"/>
      <c r="I9" s="326">
        <f>AVERAGE(E9:H9)</f>
        <v>5500000</v>
      </c>
      <c r="J9" s="326"/>
      <c r="K9" s="44">
        <f>STDEVA(E9:H9)</f>
        <v>200000</v>
      </c>
      <c r="L9" s="44">
        <f>K9/I9*100</f>
        <v>3.6363636363636362</v>
      </c>
      <c r="M9" s="45"/>
      <c r="N9" s="45"/>
      <c r="O9" s="321"/>
      <c r="P9" s="323"/>
    </row>
    <row r="15" spans="1:16" x14ac:dyDescent="0.25">
      <c r="C15" t="s">
        <v>42</v>
      </c>
    </row>
  </sheetData>
  <mergeCells count="12">
    <mergeCell ref="O8:O9"/>
    <mergeCell ref="P8:P9"/>
    <mergeCell ref="A9:D9"/>
    <mergeCell ref="G9:H9"/>
    <mergeCell ref="I9:J9"/>
    <mergeCell ref="A8:B8"/>
    <mergeCell ref="M6:P6"/>
    <mergeCell ref="A6:B7"/>
    <mergeCell ref="C6:C7"/>
    <mergeCell ref="D6:D7"/>
    <mergeCell ref="E6:H6"/>
    <mergeCell ref="I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1</vt:lpstr>
      <vt:lpstr>Лист2</vt:lpstr>
      <vt:lpstr>Лист1</vt:lpstr>
      <vt:lpstr>Лист2!_bookmark3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2025-10-10T13:05:02Z</dcterms:modified>
</cp:coreProperties>
</file>